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firstSheet="1" activeTab="1"/>
  </bookViews>
  <sheets>
    <sheet name="2017年物料" sheetId="7" state="hidden" r:id="rId1"/>
    <sheet name="物料0122修" sheetId="8" r:id="rId2"/>
  </sheets>
  <definedNames>
    <definedName name="_xlnm.Print_Area" localSheetId="0">'2017年物料'!$A$1:$O$57</definedName>
  </definedNames>
  <calcPr calcId="144525" concurrentCalc="0"/>
</workbook>
</file>

<file path=xl/calcChain.xml><?xml version="1.0" encoding="utf-8"?>
<calcChain xmlns="http://schemas.openxmlformats.org/spreadsheetml/2006/main">
  <c r="H9" i="8" l="1"/>
  <c r="H10" i="8"/>
  <c r="H11" i="8"/>
  <c r="H12" i="8"/>
  <c r="H14" i="8"/>
  <c r="H15" i="8"/>
  <c r="H16" i="8"/>
  <c r="O42" i="7"/>
  <c r="O43" i="7"/>
  <c r="O44" i="7"/>
  <c r="O45" i="7"/>
  <c r="O46" i="7"/>
  <c r="O47" i="7"/>
  <c r="O48" i="7"/>
  <c r="O49" i="7"/>
  <c r="O50" i="7"/>
  <c r="O51" i="7"/>
  <c r="O53" i="7"/>
  <c r="O54" i="7"/>
  <c r="O28" i="7"/>
  <c r="O29" i="7"/>
  <c r="O30" i="7"/>
  <c r="O31" i="7"/>
  <c r="O32" i="7"/>
  <c r="O33" i="7"/>
  <c r="O34" i="7"/>
  <c r="O35" i="7"/>
  <c r="O36" i="7"/>
  <c r="O37" i="7"/>
  <c r="O38" i="7"/>
  <c r="O41" i="7"/>
  <c r="O16" i="7"/>
  <c r="O17" i="7"/>
  <c r="O18" i="7"/>
  <c r="O19" i="7"/>
  <c r="O20" i="7"/>
  <c r="O21" i="7"/>
  <c r="O22" i="7"/>
  <c r="O23" i="7"/>
  <c r="O24" i="7"/>
  <c r="O25" i="7"/>
  <c r="O26" i="7"/>
  <c r="O27" i="7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56" i="7"/>
  <c r="F31" i="7"/>
  <c r="F11" i="7"/>
  <c r="F41" i="7"/>
  <c r="F43" i="7"/>
  <c r="F44" i="7"/>
</calcChain>
</file>

<file path=xl/sharedStrings.xml><?xml version="1.0" encoding="utf-8"?>
<sst xmlns="http://schemas.openxmlformats.org/spreadsheetml/2006/main" count="210" uniqueCount="173">
  <si>
    <t>2017优果节目报价表</t>
  </si>
  <si>
    <t>项目</t>
  </si>
  <si>
    <t>描述</t>
  </si>
  <si>
    <t>摘要</t>
  </si>
  <si>
    <t>数量</t>
  </si>
  <si>
    <t>单位</t>
  </si>
  <si>
    <t>单价</t>
  </si>
  <si>
    <t>合计</t>
  </si>
  <si>
    <t>节目</t>
  </si>
  <si>
    <t>演出人员</t>
  </si>
  <si>
    <t>表演时间时长</t>
  </si>
  <si>
    <t>总费用</t>
  </si>
  <si>
    <t>备注</t>
  </si>
  <si>
    <t>音响系统</t>
  </si>
  <si>
    <t>音响系统（线阵全套）+4支单15</t>
  </si>
  <si>
    <t>英国玛田双12寸线阵8全频+双18寸2超低+4返听</t>
  </si>
  <si>
    <t>套</t>
  </si>
  <si>
    <t xml:space="preserve">开场 鼓上舞 </t>
  </si>
  <si>
    <t>中间大鼓+水袖舞800</t>
  </si>
  <si>
    <t>吊架</t>
  </si>
  <si>
    <t>雀之恋</t>
  </si>
  <si>
    <t>6-7</t>
  </si>
  <si>
    <t>电脑</t>
  </si>
  <si>
    <t>台</t>
  </si>
  <si>
    <t>古筝</t>
  </si>
  <si>
    <t>10---15</t>
  </si>
  <si>
    <t>吃饭时候</t>
  </si>
  <si>
    <t>压缩限幅器</t>
  </si>
  <si>
    <t>现代舞蹈</t>
  </si>
  <si>
    <t>4---5</t>
  </si>
  <si>
    <t>花开盛世</t>
  </si>
  <si>
    <t>专业线槽板</t>
  </si>
  <si>
    <t>批</t>
  </si>
  <si>
    <t>杂技力量组合</t>
  </si>
  <si>
    <t>专业杂技</t>
  </si>
  <si>
    <t>调音控台</t>
  </si>
  <si>
    <t>32路</t>
  </si>
  <si>
    <t>主持人</t>
  </si>
  <si>
    <t>功放</t>
  </si>
  <si>
    <t>DBK/CA18/马田</t>
  </si>
  <si>
    <t>礼仪</t>
  </si>
  <si>
    <t>400（礼服)</t>
  </si>
  <si>
    <t xml:space="preserve">  旗袍350每人</t>
  </si>
  <si>
    <t>数字音频处理器</t>
  </si>
  <si>
    <t>Sabine NAV8802</t>
  </si>
  <si>
    <t>运费</t>
  </si>
  <si>
    <t>广州市区拉鼓</t>
  </si>
  <si>
    <t>均衡器</t>
  </si>
  <si>
    <t>DBX 231S</t>
  </si>
  <si>
    <t>人员总费用</t>
  </si>
  <si>
    <t>压限器</t>
  </si>
  <si>
    <t>DBX AFS224</t>
  </si>
  <si>
    <t>物料</t>
  </si>
  <si>
    <t>规格</t>
  </si>
  <si>
    <t>总价</t>
  </si>
  <si>
    <t>数码混音效果器</t>
  </si>
  <si>
    <t>DBK</t>
  </si>
  <si>
    <t>音响进口双15</t>
  </si>
  <si>
    <t>音响师</t>
  </si>
  <si>
    <t>人</t>
  </si>
  <si>
    <t>低音炮一对</t>
  </si>
  <si>
    <t>无线手持话筒</t>
  </si>
  <si>
    <t>舒尔SHURE BETA57A/森海塞尔</t>
  </si>
  <si>
    <t>支</t>
  </si>
  <si>
    <t>操控台</t>
  </si>
  <si>
    <t>电脑图像灯</t>
  </si>
  <si>
    <t>提供LOGO源片</t>
  </si>
  <si>
    <t>灯光系统</t>
  </si>
  <si>
    <t>LED-PAR灯</t>
  </si>
  <si>
    <t>54颗染色LED灯</t>
  </si>
  <si>
    <t>龙门架</t>
  </si>
  <si>
    <t>45米</t>
  </si>
  <si>
    <t>面光灯</t>
  </si>
  <si>
    <t>摇头灯</t>
  </si>
  <si>
    <t>370W</t>
  </si>
  <si>
    <t>GTD光束灯</t>
  </si>
  <si>
    <t>明道330W光速灯</t>
  </si>
  <si>
    <t>LED灯</t>
  </si>
  <si>
    <t>走道鲜花处  签到处</t>
  </si>
  <si>
    <t>Truss stand 灯光架</t>
  </si>
  <si>
    <t>400cm*400cm</t>
  </si>
  <si>
    <t>米</t>
  </si>
  <si>
    <t>LOOG 灯</t>
  </si>
  <si>
    <t>含灯片制作</t>
  </si>
  <si>
    <t>摇臂+机位</t>
  </si>
  <si>
    <t>12米</t>
  </si>
  <si>
    <t>双雾烟机</t>
  </si>
  <si>
    <t>切换机</t>
  </si>
  <si>
    <t>控台</t>
  </si>
  <si>
    <t>录像</t>
  </si>
  <si>
    <t>2500一套</t>
  </si>
  <si>
    <t>后期简单剪辑</t>
  </si>
  <si>
    <t>信号放大器</t>
  </si>
  <si>
    <t>摄影</t>
  </si>
  <si>
    <t>电箱</t>
  </si>
  <si>
    <t>鲜花</t>
  </si>
  <si>
    <t>罗马柱</t>
  </si>
  <si>
    <t>线材</t>
  </si>
  <si>
    <t>红地毯</t>
  </si>
  <si>
    <t>100方</t>
  </si>
  <si>
    <t>灯光师</t>
  </si>
  <si>
    <t>签到系统</t>
  </si>
  <si>
    <t>签到处</t>
  </si>
  <si>
    <t>5.6*3</t>
  </si>
  <si>
    <t>黑底灯布</t>
  </si>
  <si>
    <t>外区</t>
  </si>
  <si>
    <t>拱门</t>
  </si>
  <si>
    <t>照射灯签到处顶</t>
  </si>
  <si>
    <t>水雾投影</t>
  </si>
  <si>
    <t>其他</t>
  </si>
  <si>
    <t>拆装运费</t>
  </si>
  <si>
    <t>签到区</t>
  </si>
  <si>
    <t>5.3*3</t>
  </si>
  <si>
    <t>物料总费用</t>
  </si>
  <si>
    <t>合影区背景</t>
  </si>
  <si>
    <t>5.4*2.5</t>
  </si>
  <si>
    <t>右手边文化墙</t>
  </si>
  <si>
    <t>12.7*2.5</t>
  </si>
  <si>
    <t>泡沫字</t>
  </si>
  <si>
    <t>组</t>
  </si>
  <si>
    <t>拍照区</t>
  </si>
  <si>
    <t>6.8*4.8</t>
  </si>
  <si>
    <t>个</t>
  </si>
  <si>
    <t>附加</t>
  </si>
  <si>
    <t>6*3.5</t>
  </si>
  <si>
    <t>外场灯光</t>
  </si>
  <si>
    <t>节目单</t>
  </si>
  <si>
    <t>面光</t>
  </si>
  <si>
    <t>照射灯</t>
  </si>
  <si>
    <t>地毯</t>
  </si>
  <si>
    <t>1卷3米宽</t>
  </si>
  <si>
    <t>灯架一对</t>
  </si>
  <si>
    <t>免费</t>
  </si>
  <si>
    <t>合影装置</t>
  </si>
  <si>
    <t>图片设计</t>
  </si>
  <si>
    <t>小计</t>
  </si>
  <si>
    <t>演艺人员</t>
  </si>
  <si>
    <t>摇臂</t>
  </si>
  <si>
    <t>含税总费用</t>
  </si>
  <si>
    <t>5个点</t>
  </si>
  <si>
    <t>云摄影</t>
  </si>
  <si>
    <t>备注：如需新物料增加，费用再额外累计    阿平18520109410微信</t>
  </si>
  <si>
    <t>普通摄影</t>
  </si>
  <si>
    <t>筑梦家园</t>
  </si>
  <si>
    <t>视频制作</t>
  </si>
  <si>
    <t>大型魔术</t>
  </si>
  <si>
    <t xml:space="preserve">悬浮 火变美女 千人斩  </t>
  </si>
  <si>
    <t>乐队</t>
  </si>
  <si>
    <t>杂技花好月圆</t>
  </si>
  <si>
    <t>沙画</t>
  </si>
  <si>
    <t>运费+吃饭</t>
  </si>
  <si>
    <t>优惠小计</t>
  </si>
  <si>
    <t>项目编号：</t>
  </si>
  <si>
    <t>联 系 人：李永平</t>
  </si>
  <si>
    <t>联系电话：18520109410</t>
  </si>
  <si>
    <t>联系邮箱：2780134943@qq.com</t>
  </si>
  <si>
    <t>广州柏影演艺人力清单</t>
    <phoneticPr fontId="33" type="noConversion"/>
  </si>
  <si>
    <t>项目名称：新姐</t>
    <phoneticPr fontId="33" type="noConversion"/>
  </si>
  <si>
    <t>活动日期：11月9--12月1日</t>
    <phoneticPr fontId="33" type="noConversion"/>
  </si>
  <si>
    <t>实施地点：广州，深圳</t>
    <phoneticPr fontId="33" type="noConversion"/>
  </si>
  <si>
    <t>制表日期：2019年10月8</t>
    <phoneticPr fontId="33" type="noConversion"/>
  </si>
  <si>
    <t>新增</t>
    <phoneticPr fontId="33" type="noConversion"/>
  </si>
  <si>
    <t>礼仪</t>
    <phoneticPr fontId="33" type="noConversion"/>
  </si>
  <si>
    <t>深圳</t>
    <phoneticPr fontId="33" type="noConversion"/>
  </si>
  <si>
    <t>广州</t>
    <phoneticPr fontId="33" type="noConversion"/>
  </si>
  <si>
    <t>培训费用</t>
    <phoneticPr fontId="33" type="noConversion"/>
  </si>
  <si>
    <t>吃饭</t>
    <phoneticPr fontId="33" type="noConversion"/>
  </si>
  <si>
    <t>天</t>
    <phoneticPr fontId="33" type="noConversion"/>
  </si>
  <si>
    <t>深圳</t>
    <phoneticPr fontId="33" type="noConversion"/>
  </si>
  <si>
    <t>广州</t>
    <phoneticPr fontId="33" type="noConversion"/>
  </si>
  <si>
    <t>合计</t>
    <phoneticPr fontId="33" type="noConversion"/>
  </si>
  <si>
    <t>发票6%</t>
    <phoneticPr fontId="33" type="noConversion"/>
  </si>
  <si>
    <t>新增合计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</si>
</sst>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  <numFmt numFmtId="177" formatCode="_-* #,##0.00_-;\-* #,##0.00_-;_-* &quot;-&quot;??_-;_-@_-"/>
    <numFmt numFmtId="178" formatCode="_-* #,##0_-;\-* #,##0_-;_-* &quot;-&quot;_-;_-@_-"/>
  </numFmts>
  <fonts count="42" x14ac:knownFonts="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华文细黑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00B0F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6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4" fillId="10" borderId="8" applyNumberFormat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/>
    <xf numFmtId="0" fontId="16" fillId="0" borderId="0"/>
    <xf numFmtId="0" fontId="15" fillId="0" borderId="0"/>
    <xf numFmtId="0" fontId="1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3" fillId="0" borderId="0" applyBorder="0"/>
    <xf numFmtId="0" fontId="32" fillId="0" borderId="0">
      <alignment vertical="center"/>
    </xf>
    <xf numFmtId="0" fontId="11" fillId="0" borderId="0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Protection="0">
      <alignment vertical="center"/>
    </xf>
    <xf numFmtId="0" fontId="29" fillId="18" borderId="8" applyNumberFormat="0" applyAlignment="0" applyProtection="0">
      <alignment vertical="center"/>
    </xf>
    <xf numFmtId="0" fontId="13" fillId="0" borderId="0" applyBorder="0"/>
    <xf numFmtId="0" fontId="12" fillId="26" borderId="11" applyNumberFormat="0" applyFont="0" applyAlignment="0" applyProtection="0">
      <alignment vertical="center"/>
    </xf>
    <xf numFmtId="0" fontId="15" fillId="0" borderId="0"/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 applyProtection="0"/>
    <xf numFmtId="0" fontId="12" fillId="0" borderId="0" applyProtection="0"/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7" borderId="2" xfId="57" applyFont="1" applyFill="1" applyBorder="1" applyAlignment="1" applyProtection="1">
      <alignment horizontal="right" vertical="center" wrapText="1"/>
    </xf>
    <xf numFmtId="176" fontId="3" fillId="7" borderId="3" xfId="57" applyNumberFormat="1" applyFont="1" applyFill="1" applyBorder="1" applyAlignment="1" applyProtection="1">
      <alignment horizontal="center" vertical="center" wrapText="1"/>
    </xf>
    <xf numFmtId="176" fontId="4" fillId="7" borderId="3" xfId="57" applyNumberFormat="1" applyFont="1" applyFill="1" applyBorder="1" applyAlignment="1" applyProtection="1">
      <alignment horizontal="center" vertical="center" wrapText="1"/>
    </xf>
    <xf numFmtId="0" fontId="3" fillId="3" borderId="2" xfId="57" applyFont="1" applyFill="1" applyBorder="1" applyAlignment="1" applyProtection="1">
      <alignment horizontal="right" vertical="center" wrapText="1"/>
    </xf>
    <xf numFmtId="0" fontId="3" fillId="3" borderId="3" xfId="57" applyFont="1" applyFill="1" applyBorder="1" applyAlignment="1" applyProtection="1">
      <alignment horizontal="center" vertical="center" wrapText="1"/>
    </xf>
    <xf numFmtId="176" fontId="4" fillId="3" borderId="3" xfId="57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5" fillId="8" borderId="1" xfId="0" applyFont="1" applyFill="1" applyBorder="1" applyAlignment="1"/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58" fontId="5" fillId="8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/>
    <xf numFmtId="0" fontId="7" fillId="8" borderId="7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5" fillId="8" borderId="0" xfId="0" applyFont="1" applyFill="1" applyAlignment="1"/>
    <xf numFmtId="0" fontId="5" fillId="0" borderId="0" xfId="0" applyFont="1" applyFill="1" applyAlignment="1"/>
    <xf numFmtId="0" fontId="8" fillId="2" borderId="1" xfId="57" applyFont="1" applyFill="1" applyBorder="1" applyAlignment="1" applyProtection="1">
      <alignment horizontal="center" vertical="center" wrapText="1"/>
    </xf>
    <xf numFmtId="176" fontId="8" fillId="2" borderId="1" xfId="57" applyNumberFormat="1" applyFont="1" applyFill="1" applyBorder="1" applyAlignment="1" applyProtection="1">
      <alignment horizontal="center" vertical="center" wrapText="1"/>
    </xf>
    <xf numFmtId="0" fontId="9" fillId="0" borderId="1" xfId="57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 applyProtection="1">
      <alignment horizontal="center" vertical="center" wrapText="1"/>
    </xf>
    <xf numFmtId="176" fontId="9" fillId="0" borderId="1" xfId="57" applyNumberFormat="1" applyFont="1" applyFill="1" applyBorder="1" applyAlignment="1" applyProtection="1">
      <alignment horizontal="center" vertical="center" wrapText="1"/>
    </xf>
    <xf numFmtId="176" fontId="3" fillId="3" borderId="1" xfId="57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9" fillId="5" borderId="3" xfId="57" applyFont="1" applyFill="1" applyBorder="1" applyAlignment="1" applyProtection="1">
      <alignment horizontal="center" vertical="center" wrapText="1"/>
    </xf>
    <xf numFmtId="0" fontId="9" fillId="5" borderId="1" xfId="57" applyFont="1" applyFill="1" applyBorder="1" applyAlignment="1" applyProtection="1">
      <alignment horizontal="center" vertical="center" wrapText="1"/>
    </xf>
    <xf numFmtId="176" fontId="9" fillId="5" borderId="1" xfId="57" applyNumberFormat="1" applyFont="1" applyFill="1" applyBorder="1" applyAlignment="1" applyProtection="1">
      <alignment horizontal="center" vertical="center" wrapText="1"/>
    </xf>
    <xf numFmtId="0" fontId="9" fillId="0" borderId="3" xfId="57" applyFont="1" applyFill="1" applyBorder="1" applyAlignment="1" applyProtection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</xf>
    <xf numFmtId="0" fontId="9" fillId="6" borderId="2" xfId="57" applyFont="1" applyFill="1" applyBorder="1" applyAlignment="1" applyProtection="1">
      <alignment horizontal="center" vertical="center" wrapText="1"/>
    </xf>
    <xf numFmtId="176" fontId="3" fillId="6" borderId="1" xfId="57" applyNumberFormat="1" applyFont="1" applyFill="1" applyBorder="1" applyAlignment="1" applyProtection="1">
      <alignment horizontal="center" vertical="center" wrapText="1"/>
    </xf>
    <xf numFmtId="0" fontId="9" fillId="7" borderId="1" xfId="57" applyFont="1" applyFill="1" applyBorder="1" applyAlignment="1" applyProtection="1">
      <alignment horizontal="center" vertical="center" wrapText="1"/>
    </xf>
    <xf numFmtId="0" fontId="5" fillId="7" borderId="1" xfId="57" applyFont="1" applyFill="1" applyBorder="1" applyAlignment="1" applyProtection="1">
      <alignment horizontal="right" vertical="center"/>
    </xf>
    <xf numFmtId="0" fontId="5" fillId="7" borderId="1" xfId="57" applyFont="1" applyFill="1" applyBorder="1" applyAlignment="1" applyProtection="1">
      <alignment horizontal="center" vertical="center"/>
    </xf>
    <xf numFmtId="176" fontId="5" fillId="7" borderId="1" xfId="57" applyNumberFormat="1" applyFont="1" applyFill="1" applyBorder="1" applyAlignment="1" applyProtection="1">
      <alignment horizontal="center" vertical="center" wrapText="1"/>
    </xf>
    <xf numFmtId="0" fontId="5" fillId="5" borderId="1" xfId="57" applyFont="1" applyFill="1" applyBorder="1" applyAlignment="1" applyProtection="1">
      <alignment horizontal="right" vertical="center"/>
    </xf>
    <xf numFmtId="0" fontId="5" fillId="5" borderId="1" xfId="57" applyFont="1" applyFill="1" applyBorder="1" applyAlignment="1" applyProtection="1">
      <alignment horizontal="center" vertical="center"/>
    </xf>
    <xf numFmtId="176" fontId="5" fillId="5" borderId="1" xfId="57" applyNumberFormat="1" applyFont="1" applyFill="1" applyBorder="1" applyAlignment="1" applyProtection="1">
      <alignment horizontal="center" vertical="center" wrapText="1"/>
    </xf>
    <xf numFmtId="0" fontId="9" fillId="7" borderId="5" xfId="57" applyFont="1" applyFill="1" applyBorder="1" applyAlignment="1" applyProtection="1">
      <alignment horizontal="center" vertical="center" wrapText="1"/>
    </xf>
    <xf numFmtId="0" fontId="9" fillId="7" borderId="6" xfId="57" applyFont="1" applyFill="1" applyBorder="1" applyAlignment="1" applyProtection="1">
      <alignment horizontal="center" vertical="center" wrapText="1"/>
    </xf>
    <xf numFmtId="176" fontId="3" fillId="7" borderId="1" xfId="57" applyNumberFormat="1" applyFont="1" applyFill="1" applyBorder="1" applyAlignment="1" applyProtection="1">
      <alignment horizontal="center" vertical="center" wrapText="1"/>
    </xf>
    <xf numFmtId="0" fontId="3" fillId="3" borderId="2" xfId="57" applyFont="1" applyFill="1" applyBorder="1" applyAlignment="1" applyProtection="1">
      <alignment vertical="center" wrapText="1"/>
    </xf>
    <xf numFmtId="0" fontId="0" fillId="0" borderId="0" xfId="0" applyBorder="1" applyAlignment="1">
      <alignment horizontal="center" vertical="center"/>
    </xf>
    <xf numFmtId="0" fontId="1" fillId="6" borderId="17" xfId="57" applyFont="1" applyFill="1" applyBorder="1" applyAlignment="1" applyProtection="1">
      <alignment horizontal="center" vertical="center" wrapText="1"/>
    </xf>
    <xf numFmtId="176" fontId="38" fillId="6" borderId="17" xfId="57" applyNumberFormat="1" applyFont="1" applyFill="1" applyBorder="1" applyAlignment="1" applyProtection="1">
      <alignment horizontal="center"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9" fillId="6" borderId="17" xfId="57" applyFont="1" applyFill="1" applyBorder="1" applyAlignment="1" applyProtection="1">
      <alignment horizontal="right" vertical="center"/>
    </xf>
    <xf numFmtId="0" fontId="2" fillId="6" borderId="17" xfId="57" applyFont="1" applyFill="1" applyBorder="1" applyAlignment="1" applyProtection="1">
      <alignment horizontal="center" vertical="center"/>
    </xf>
    <xf numFmtId="0" fontId="40" fillId="32" borderId="17" xfId="57" applyFont="1" applyFill="1" applyBorder="1" applyAlignment="1" applyProtection="1">
      <alignment horizontal="center" vertical="center" wrapText="1"/>
    </xf>
    <xf numFmtId="176" fontId="40" fillId="32" borderId="17" xfId="57" applyNumberFormat="1" applyFont="1" applyFill="1" applyBorder="1" applyAlignment="1" applyProtection="1">
      <alignment horizontal="center" vertical="center" wrapText="1"/>
    </xf>
    <xf numFmtId="0" fontId="41" fillId="32" borderId="17" xfId="0" applyFont="1" applyFill="1" applyBorder="1" applyAlignment="1">
      <alignment horizontal="center" vertical="center"/>
    </xf>
    <xf numFmtId="176" fontId="40" fillId="32" borderId="6" xfId="57" applyNumberFormat="1" applyFont="1" applyFill="1" applyBorder="1" applyAlignment="1" applyProtection="1">
      <alignment horizontal="center" vertical="center" wrapText="1"/>
    </xf>
    <xf numFmtId="0" fontId="40" fillId="32" borderId="6" xfId="57" applyFont="1" applyFill="1" applyBorder="1" applyAlignment="1" applyProtection="1">
      <alignment horizontal="center" vertical="center" wrapText="1"/>
    </xf>
    <xf numFmtId="0" fontId="39" fillId="6" borderId="17" xfId="57" applyFont="1" applyFill="1" applyBorder="1" applyAlignment="1" applyProtection="1">
      <alignment horizontal="center" vertical="center"/>
    </xf>
    <xf numFmtId="0" fontId="37" fillId="6" borderId="17" xfId="57" applyFont="1" applyFill="1" applyBorder="1" applyAlignment="1" applyProtection="1">
      <alignment horizontal="center" vertical="center"/>
    </xf>
    <xf numFmtId="176" fontId="37" fillId="6" borderId="17" xfId="57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3" fillId="3" borderId="2" xfId="57" applyFont="1" applyFill="1" applyBorder="1" applyAlignment="1" applyProtection="1">
      <alignment horizontal="right" vertical="center" wrapText="1"/>
    </xf>
    <xf numFmtId="176" fontId="3" fillId="3" borderId="3" xfId="57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6" borderId="2" xfId="57" applyFont="1" applyFill="1" applyBorder="1" applyAlignment="1" applyProtection="1">
      <alignment horizontal="right" vertical="center"/>
    </xf>
    <xf numFmtId="0" fontId="7" fillId="6" borderId="3" xfId="57" applyFont="1" applyFill="1" applyBorder="1" applyAlignment="1" applyProtection="1">
      <alignment horizontal="center" vertical="center"/>
    </xf>
    <xf numFmtId="0" fontId="3" fillId="7" borderId="1" xfId="57" applyFont="1" applyFill="1" applyBorder="1" applyAlignment="1" applyProtection="1">
      <alignment horizontal="right" vertical="center" wrapText="1"/>
    </xf>
    <xf numFmtId="176" fontId="3" fillId="7" borderId="1" xfId="57" applyNumberFormat="1" applyFont="1" applyFill="1" applyBorder="1" applyAlignment="1" applyProtection="1">
      <alignment horizontal="center" vertical="center" wrapText="1"/>
    </xf>
    <xf numFmtId="0" fontId="3" fillId="3" borderId="2" xfId="57" applyFont="1" applyFill="1" applyBorder="1" applyAlignment="1" applyProtection="1">
      <alignment horizontal="center" vertical="center" wrapText="1"/>
    </xf>
    <xf numFmtId="0" fontId="10" fillId="2" borderId="2" xfId="57" applyFont="1" applyFill="1" applyBorder="1" applyAlignment="1" applyProtection="1">
      <alignment horizontal="center" vertical="center" wrapText="1"/>
    </xf>
    <xf numFmtId="176" fontId="10" fillId="2" borderId="2" xfId="57" applyNumberFormat="1" applyFont="1" applyFill="1" applyBorder="1" applyAlignment="1" applyProtection="1">
      <alignment horizontal="center" vertical="center" wrapText="1"/>
    </xf>
    <xf numFmtId="176" fontId="10" fillId="2" borderId="3" xfId="57" applyNumberFormat="1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0" borderId="1" xfId="57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7" borderId="4" xfId="57" applyFont="1" applyFill="1" applyBorder="1" applyAlignment="1" applyProtection="1">
      <alignment horizontal="center" vertical="center" wrapText="1"/>
    </xf>
    <xf numFmtId="0" fontId="9" fillId="7" borderId="5" xfId="57" applyFont="1" applyFill="1" applyBorder="1" applyAlignment="1" applyProtection="1">
      <alignment horizontal="center" vertical="center" wrapText="1"/>
    </xf>
    <xf numFmtId="0" fontId="34" fillId="31" borderId="18" xfId="51" applyFont="1" applyFill="1" applyBorder="1" applyAlignment="1">
      <alignment horizontal="left" vertical="top" wrapText="1"/>
    </xf>
    <xf numFmtId="0" fontId="34" fillId="31" borderId="20" xfId="51" applyFont="1" applyFill="1" applyBorder="1" applyAlignment="1">
      <alignment horizontal="left" vertical="top" wrapText="1"/>
    </xf>
    <xf numFmtId="0" fontId="34" fillId="31" borderId="19" xfId="51" applyFont="1" applyFill="1" applyBorder="1" applyAlignment="1">
      <alignment horizontal="left" vertical="top" wrapText="1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9" fillId="6" borderId="17" xfId="57" applyFont="1" applyFill="1" applyBorder="1" applyAlignment="1" applyProtection="1">
      <alignment horizontal="right" vertical="center"/>
    </xf>
    <xf numFmtId="0" fontId="2" fillId="6" borderId="17" xfId="57" applyFont="1" applyFill="1" applyBorder="1" applyAlignment="1" applyProtection="1">
      <alignment horizontal="center" vertical="center"/>
    </xf>
    <xf numFmtId="0" fontId="34" fillId="31" borderId="18" xfId="51" applyFont="1" applyFill="1" applyBorder="1" applyAlignment="1">
      <alignment horizontal="left" vertical="center" wrapText="1"/>
    </xf>
    <xf numFmtId="0" fontId="34" fillId="31" borderId="20" xfId="51" applyFont="1" applyFill="1" applyBorder="1" applyAlignment="1">
      <alignment horizontal="left" vertical="center" wrapText="1"/>
    </xf>
    <xf numFmtId="0" fontId="34" fillId="31" borderId="19" xfId="51" applyFont="1" applyFill="1" applyBorder="1" applyAlignment="1">
      <alignment horizontal="left" vertical="center" wrapText="1"/>
    </xf>
    <xf numFmtId="0" fontId="40" fillId="32" borderId="4" xfId="57" applyFont="1" applyFill="1" applyBorder="1" applyAlignment="1" applyProtection="1">
      <alignment horizontal="center" vertical="center" wrapText="1"/>
    </xf>
    <xf numFmtId="0" fontId="40" fillId="32" borderId="5" xfId="57" applyFont="1" applyFill="1" applyBorder="1" applyAlignment="1" applyProtection="1">
      <alignment horizontal="center" vertical="center" wrapText="1"/>
    </xf>
    <xf numFmtId="0" fontId="40" fillId="32" borderId="6" xfId="57" applyFont="1" applyFill="1" applyBorder="1" applyAlignment="1" applyProtection="1">
      <alignment horizontal="center" vertical="center" wrapText="1"/>
    </xf>
  </cellXfs>
  <cellStyles count="116">
    <cellStyle name=" Task]_x000d__x000a_TaskName=Scan At_x000d__x000a_TaskID=3_x000d__x000a_WorkstationName=SmarTone_x000d__x000a_LastExecuted=0_x000d__x000a_LastSt" xfId="88"/>
    <cellStyle name="?鹎%U龡&amp;H鼼_x0008__x0001__x001f_?_x0007__x0001__x0001_" xfId="2"/>
    <cellStyle name="_ET_STYLE_NoName_00_" xfId="6"/>
    <cellStyle name="_ET_STYLE_NoName_00_ 2" xfId="7"/>
    <cellStyle name="=C:\WINNT\SYSTEM32\COMMAND.COM" xfId="19"/>
    <cellStyle name="0,0_x005f_x000d__x005f_x000a_NA_x005f_x000d__x005f_x000a__津北结案10.132" xfId="21"/>
    <cellStyle name="20% - 强调文字颜色 1 2" xfId="1"/>
    <cellStyle name="20% - 强调文字颜色 2 2" xfId="22"/>
    <cellStyle name="20% - 强调文字颜色 3 2" xfId="23"/>
    <cellStyle name="20% - 强调文字颜色 4 2" xfId="25"/>
    <cellStyle name="20% - 强调文字颜色 5 2" xfId="26"/>
    <cellStyle name="20% - 强调文字颜色 6 2" xfId="27"/>
    <cellStyle name="20% - 着色 1" xfId="89"/>
    <cellStyle name="20% - 着色 2" xfId="90"/>
    <cellStyle name="20% - 着色 3" xfId="91"/>
    <cellStyle name="20% - 着色 4" xfId="92"/>
    <cellStyle name="20% - 着色 5" xfId="93"/>
    <cellStyle name="20% - 着色 6" xfId="94"/>
    <cellStyle name="40% - 强调文字颜色 1 2" xfId="10"/>
    <cellStyle name="40% - 强调文字颜色 2 2" xfId="11"/>
    <cellStyle name="40% - 强调文字颜色 3 2" xfId="28"/>
    <cellStyle name="40% - 强调文字颜色 4 2" xfId="8"/>
    <cellStyle name="40% - 强调文字颜色 5 2" xfId="12"/>
    <cellStyle name="40% - 强调文字颜色 6 2" xfId="29"/>
    <cellStyle name="40% - 着色 1" xfId="95"/>
    <cellStyle name="40% - 着色 2" xfId="96"/>
    <cellStyle name="40% - 着色 3" xfId="97"/>
    <cellStyle name="40% - 着色 4" xfId="98"/>
    <cellStyle name="40% - 着色 5" xfId="99"/>
    <cellStyle name="40% - 着色 6" xfId="100"/>
    <cellStyle name="60% - 强调文字颜色 1 2" xfId="30"/>
    <cellStyle name="60% - 强调文字颜色 2 2" xfId="32"/>
    <cellStyle name="60% - 强调文字颜色 3 2" xfId="33"/>
    <cellStyle name="60% - 强调文字颜色 4 2" xfId="34"/>
    <cellStyle name="60% - 强调文字颜色 5 2" xfId="35"/>
    <cellStyle name="60% - 强调文字颜色 6 2" xfId="36"/>
    <cellStyle name="60% - 着色 1" xfId="101"/>
    <cellStyle name="60% - 着色 2" xfId="102"/>
    <cellStyle name="60% - 着色 3" xfId="103"/>
    <cellStyle name="60% - 着色 4" xfId="104"/>
    <cellStyle name="60% - 着色 5" xfId="105"/>
    <cellStyle name="60% - 着色 6" xfId="106"/>
    <cellStyle name="k_組織架~1_2003年度公司年度计划表单格式_天津顶津-0522_公司附表二(三季策略目标）——李珊珊_8月企划月报最新版_8月企划月报最新版_复件 ~企划月会报表2003.11_2003.12月月报_OA-5月原味&amp;柠檬味乳味饮品测试申请" xfId="37"/>
    <cellStyle name="k_組織架~1_2003年度公司年度计划表单格式_天津顶津-0522_公司附表二(三季策略目标）——李珊珊_8月企划月报最新版_8月企划月报最新版_复件 ~企划月会报表2003.11_2003.12月月报_OA-5月原味&amp;柠檬味乳味饮品测试申请_OA：广州顶津2013年RS、MINISHOW常规项目议价结果0218" xfId="38"/>
    <cellStyle name="百分比 2" xfId="39"/>
    <cellStyle name="百分比 2 2" xfId="107"/>
    <cellStyle name="标题 1 2" xfId="40"/>
    <cellStyle name="标题 2 2" xfId="41"/>
    <cellStyle name="标题 3 2" xfId="42"/>
    <cellStyle name="标题 4 2" xfId="44"/>
    <cellStyle name="标题 5" xfId="45"/>
    <cellStyle name="差 2" xfId="46"/>
    <cellStyle name="差_签 呈广州顶津2013年零星制作物议价结果事宜" xfId="47"/>
    <cellStyle name="常规" xfId="0" builtinId="0"/>
    <cellStyle name="常规 10" xfId="48"/>
    <cellStyle name="常规 11" xfId="49"/>
    <cellStyle name="常规 13" xfId="20"/>
    <cellStyle name="常规 15" xfId="50"/>
    <cellStyle name="常规 16" xfId="51"/>
    <cellStyle name="常规 2" xfId="52"/>
    <cellStyle name="常规 2 2" xfId="53"/>
    <cellStyle name="常规 2 2 2" xfId="54"/>
    <cellStyle name="常规 2 3" xfId="55"/>
    <cellStyle name="常规 2 4" xfId="56"/>
    <cellStyle name="常规 3" xfId="24"/>
    <cellStyle name="常规 3 2" xfId="57"/>
    <cellStyle name="常规 3 3" xfId="58"/>
    <cellStyle name="常规 3 4" xfId="108"/>
    <cellStyle name="常规 4" xfId="59"/>
    <cellStyle name="常规 4 2" xfId="60"/>
    <cellStyle name="常规 4 3" xfId="61"/>
    <cellStyle name="常规 4 4" xfId="109"/>
    <cellStyle name="常规 5" xfId="31"/>
    <cellStyle name="常规 6" xfId="4"/>
    <cellStyle name="常规 7" xfId="62"/>
    <cellStyle name="常规 8" xfId="63"/>
    <cellStyle name="好 2" xfId="64"/>
    <cellStyle name="好_签 呈广州顶津2013年零星制作物议价结果事宜" xfId="9"/>
    <cellStyle name="汇总 2" xfId="65"/>
    <cellStyle name="计算 2" xfId="3"/>
    <cellStyle name="检查单元格 2" xfId="67"/>
    <cellStyle name="解释性文本 2" xfId="68"/>
    <cellStyle name="警告文本 2" xfId="69"/>
    <cellStyle name="链接单元格 2" xfId="70"/>
    <cellStyle name="千位分隔 10" xfId="5"/>
    <cellStyle name="千位分隔 2" xfId="71"/>
    <cellStyle name="千位分隔 2 2" xfId="72"/>
    <cellStyle name="千位分隔 3" xfId="43"/>
    <cellStyle name="千位分隔 4" xfId="73"/>
    <cellStyle name="千位分隔 5" xfId="66"/>
    <cellStyle name="千位分隔 6" xfId="74"/>
    <cellStyle name="千位分隔 7" xfId="75"/>
    <cellStyle name="千位分隔 8" xfId="76"/>
    <cellStyle name="千位分隔 9" xfId="77"/>
    <cellStyle name="千位分隔[0] 2" xfId="14"/>
    <cellStyle name="千位分隔[0] 3" xfId="15"/>
    <cellStyle name="千位分隔[0] 4" xfId="16"/>
    <cellStyle name="千位分隔[0] 5" xfId="17"/>
    <cellStyle name="千位分隔[0] 6" xfId="78"/>
    <cellStyle name="强调文字颜色 1 2" xfId="79"/>
    <cellStyle name="强调文字颜色 2 2" xfId="80"/>
    <cellStyle name="强调文字颜色 3 2" xfId="81"/>
    <cellStyle name="强调文字颜色 4 2" xfId="82"/>
    <cellStyle name="强调文字颜色 5 2" xfId="83"/>
    <cellStyle name="强调文字颜色 6 2" xfId="84"/>
    <cellStyle name="适中 2" xfId="18"/>
    <cellStyle name="输出 2" xfId="13"/>
    <cellStyle name="输入 2" xfId="85"/>
    <cellStyle name="样式 1" xfId="86"/>
    <cellStyle name="着色 1" xfId="110"/>
    <cellStyle name="着色 2" xfId="111"/>
    <cellStyle name="着色 3" xfId="112"/>
    <cellStyle name="着色 4" xfId="113"/>
    <cellStyle name="着色 5" xfId="114"/>
    <cellStyle name="着色 6" xfId="115"/>
    <cellStyle name="注释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58"/>
  <sheetViews>
    <sheetView view="pageBreakPreview" topLeftCell="A16" zoomScaleNormal="70" zoomScaleSheetLayoutView="100" workbookViewId="0">
      <selection activeCell="O54" sqref="O54"/>
    </sheetView>
  </sheetViews>
  <sheetFormatPr defaultColWidth="9" defaultRowHeight="13.5" x14ac:dyDescent="0.15"/>
  <cols>
    <col min="1" max="1" width="4.375" style="8" customWidth="1"/>
    <col min="2" max="2" width="13.125" style="8" customWidth="1"/>
    <col min="3" max="3" width="7.875" style="8" customWidth="1"/>
    <col min="4" max="4" width="9" style="8" customWidth="1"/>
    <col min="5" max="5" width="11" style="8" customWidth="1"/>
    <col min="6" max="6" width="11.625" style="8" customWidth="1"/>
    <col min="7" max="7" width="8" style="8" customWidth="1"/>
    <col min="8" max="8" width="8.625" style="8" customWidth="1"/>
    <col min="9" max="9" width="5.5" style="8" customWidth="1"/>
    <col min="10" max="10" width="10.75" style="8" customWidth="1"/>
    <col min="11" max="11" width="14.625" style="8" customWidth="1"/>
    <col min="12" max="12" width="6.25" style="8" customWidth="1"/>
    <col min="13" max="13" width="9" style="8"/>
    <col min="14" max="14" width="17.5" style="9" customWidth="1"/>
    <col min="15" max="15" width="18.875" style="9"/>
    <col min="16" max="16381" width="9" style="8"/>
  </cols>
  <sheetData>
    <row r="1" spans="1:15" ht="12" customHeight="1" x14ac:dyDescent="0.15">
      <c r="A1" s="10"/>
      <c r="B1" s="70" t="s">
        <v>0</v>
      </c>
      <c r="C1" s="70"/>
      <c r="D1" s="70"/>
      <c r="E1" s="70"/>
      <c r="F1" s="70"/>
      <c r="G1" s="70"/>
      <c r="H1" s="70"/>
      <c r="I1" s="23" t="s">
        <v>1</v>
      </c>
      <c r="J1" s="23" t="s">
        <v>2</v>
      </c>
      <c r="K1" s="23" t="s">
        <v>3</v>
      </c>
      <c r="L1" s="23" t="s">
        <v>4</v>
      </c>
      <c r="M1" s="23" t="s">
        <v>5</v>
      </c>
      <c r="N1" s="24" t="s">
        <v>6</v>
      </c>
      <c r="O1" s="24" t="s">
        <v>7</v>
      </c>
    </row>
    <row r="2" spans="1:15" ht="12" customHeight="1" x14ac:dyDescent="0.15">
      <c r="A2" s="10"/>
      <c r="B2" s="11" t="s">
        <v>8</v>
      </c>
      <c r="C2" s="11" t="s">
        <v>9</v>
      </c>
      <c r="D2" s="12" t="s">
        <v>10</v>
      </c>
      <c r="E2" s="11" t="s">
        <v>6</v>
      </c>
      <c r="F2" s="11" t="s">
        <v>11</v>
      </c>
      <c r="G2" s="70" t="s">
        <v>12</v>
      </c>
      <c r="H2" s="70"/>
      <c r="I2" s="94" t="s">
        <v>13</v>
      </c>
      <c r="J2" s="25" t="s">
        <v>14</v>
      </c>
      <c r="K2" s="26" t="s">
        <v>15</v>
      </c>
      <c r="L2" s="25">
        <v>1</v>
      </c>
      <c r="M2" s="25" t="s">
        <v>16</v>
      </c>
      <c r="N2" s="27">
        <v>7500</v>
      </c>
      <c r="O2" s="27">
        <f t="shared" ref="O2:O14" si="0">N2*L2</f>
        <v>7500</v>
      </c>
    </row>
    <row r="3" spans="1:15" ht="12" customHeight="1" x14ac:dyDescent="0.15">
      <c r="A3" s="10"/>
      <c r="B3" s="11" t="s">
        <v>17</v>
      </c>
      <c r="C3" s="11">
        <v>7</v>
      </c>
      <c r="D3" s="11">
        <v>5</v>
      </c>
      <c r="E3" s="11">
        <v>500</v>
      </c>
      <c r="F3" s="11">
        <v>3800</v>
      </c>
      <c r="G3" s="70" t="s">
        <v>18</v>
      </c>
      <c r="H3" s="70"/>
      <c r="I3" s="94"/>
      <c r="J3" s="25" t="s">
        <v>19</v>
      </c>
      <c r="K3" s="26"/>
      <c r="L3" s="25">
        <v>2</v>
      </c>
      <c r="M3" s="25" t="s">
        <v>16</v>
      </c>
      <c r="N3" s="27">
        <v>0</v>
      </c>
      <c r="O3" s="27">
        <f t="shared" si="0"/>
        <v>0</v>
      </c>
    </row>
    <row r="4" spans="1:15" ht="12" customHeight="1" x14ac:dyDescent="0.15">
      <c r="A4" s="88" t="s">
        <v>8</v>
      </c>
      <c r="B4" s="13" t="s">
        <v>20</v>
      </c>
      <c r="C4" s="11">
        <v>2</v>
      </c>
      <c r="D4" s="14" t="s">
        <v>21</v>
      </c>
      <c r="E4" s="11">
        <v>1</v>
      </c>
      <c r="F4" s="11">
        <v>2500</v>
      </c>
      <c r="G4" s="70"/>
      <c r="H4" s="70"/>
      <c r="I4" s="94"/>
      <c r="J4" s="25" t="s">
        <v>22</v>
      </c>
      <c r="K4" s="25"/>
      <c r="L4" s="25">
        <v>1</v>
      </c>
      <c r="M4" s="25" t="s">
        <v>23</v>
      </c>
      <c r="N4" s="27">
        <v>0</v>
      </c>
      <c r="O4" s="27">
        <f t="shared" si="0"/>
        <v>0</v>
      </c>
    </row>
    <row r="5" spans="1:15" ht="12" customHeight="1" x14ac:dyDescent="0.15">
      <c r="A5" s="89"/>
      <c r="B5" s="11" t="s">
        <v>24</v>
      </c>
      <c r="C5" s="11">
        <v>1</v>
      </c>
      <c r="D5" s="16" t="s">
        <v>25</v>
      </c>
      <c r="E5" s="11">
        <v>800</v>
      </c>
      <c r="F5" s="11">
        <v>1000</v>
      </c>
      <c r="G5" s="70" t="s">
        <v>26</v>
      </c>
      <c r="H5" s="70"/>
      <c r="I5" s="94"/>
      <c r="J5" s="25" t="s">
        <v>27</v>
      </c>
      <c r="K5" s="25"/>
      <c r="L5" s="25">
        <v>1</v>
      </c>
      <c r="M5" s="25" t="s">
        <v>23</v>
      </c>
      <c r="N5" s="27">
        <v>0</v>
      </c>
      <c r="O5" s="27">
        <f t="shared" si="0"/>
        <v>0</v>
      </c>
    </row>
    <row r="6" spans="1:15" ht="12" customHeight="1" x14ac:dyDescent="0.15">
      <c r="A6" s="89"/>
      <c r="B6" s="13" t="s">
        <v>28</v>
      </c>
      <c r="C6" s="11">
        <v>6</v>
      </c>
      <c r="D6" s="16" t="s">
        <v>29</v>
      </c>
      <c r="E6" s="11">
        <v>400</v>
      </c>
      <c r="F6" s="11">
        <v>2400</v>
      </c>
      <c r="G6" s="70" t="s">
        <v>30</v>
      </c>
      <c r="H6" s="70"/>
      <c r="I6" s="94"/>
      <c r="J6" s="25" t="s">
        <v>31</v>
      </c>
      <c r="K6" s="25"/>
      <c r="L6" s="25">
        <v>1</v>
      </c>
      <c r="M6" s="25" t="s">
        <v>32</v>
      </c>
      <c r="N6" s="27">
        <v>0</v>
      </c>
      <c r="O6" s="27">
        <f t="shared" si="0"/>
        <v>0</v>
      </c>
    </row>
    <row r="7" spans="1:15" ht="12" customHeight="1" x14ac:dyDescent="0.15">
      <c r="A7" s="89"/>
      <c r="B7" s="11" t="s">
        <v>33</v>
      </c>
      <c r="C7" s="11">
        <v>2</v>
      </c>
      <c r="D7" s="14">
        <v>7</v>
      </c>
      <c r="E7" s="11">
        <v>1000</v>
      </c>
      <c r="F7" s="11">
        <v>2000</v>
      </c>
      <c r="G7" s="70" t="s">
        <v>34</v>
      </c>
      <c r="H7" s="70"/>
      <c r="I7" s="94"/>
      <c r="J7" s="25" t="s">
        <v>35</v>
      </c>
      <c r="K7" s="25" t="s">
        <v>36</v>
      </c>
      <c r="L7" s="25">
        <v>1</v>
      </c>
      <c r="M7" s="25" t="s">
        <v>23</v>
      </c>
      <c r="N7" s="27">
        <v>0</v>
      </c>
      <c r="O7" s="27">
        <f t="shared" si="0"/>
        <v>0</v>
      </c>
    </row>
    <row r="8" spans="1:15" ht="12" customHeight="1" x14ac:dyDescent="0.15">
      <c r="A8" s="89"/>
      <c r="B8" s="11" t="s">
        <v>37</v>
      </c>
      <c r="C8" s="11">
        <v>1</v>
      </c>
      <c r="D8" s="11"/>
      <c r="E8" s="11">
        <v>2500</v>
      </c>
      <c r="F8" s="11">
        <v>2500</v>
      </c>
      <c r="G8" s="71"/>
      <c r="H8" s="71"/>
      <c r="I8" s="94"/>
      <c r="J8" s="25" t="s">
        <v>38</v>
      </c>
      <c r="K8" s="25" t="s">
        <v>39</v>
      </c>
      <c r="L8" s="25">
        <v>1</v>
      </c>
      <c r="M8" s="25" t="s">
        <v>23</v>
      </c>
      <c r="N8" s="27">
        <v>0</v>
      </c>
      <c r="O8" s="27">
        <f t="shared" si="0"/>
        <v>0</v>
      </c>
    </row>
    <row r="9" spans="1:15" ht="12" customHeight="1" x14ac:dyDescent="0.15">
      <c r="A9" s="89"/>
      <c r="B9" s="11" t="s">
        <v>40</v>
      </c>
      <c r="C9" s="11">
        <v>8</v>
      </c>
      <c r="D9" s="11"/>
      <c r="E9" s="13" t="s">
        <v>41</v>
      </c>
      <c r="F9" s="11">
        <v>3200</v>
      </c>
      <c r="G9" s="71" t="s">
        <v>42</v>
      </c>
      <c r="H9" s="71"/>
      <c r="I9" s="94"/>
      <c r="J9" s="25" t="s">
        <v>43</v>
      </c>
      <c r="K9" s="25" t="s">
        <v>44</v>
      </c>
      <c r="L9" s="25">
        <v>1</v>
      </c>
      <c r="M9" s="25" t="s">
        <v>23</v>
      </c>
      <c r="N9" s="27">
        <v>0</v>
      </c>
      <c r="O9" s="27">
        <f t="shared" si="0"/>
        <v>0</v>
      </c>
    </row>
    <row r="10" spans="1:15" ht="12" customHeight="1" x14ac:dyDescent="0.15">
      <c r="A10" s="89"/>
      <c r="B10" s="11" t="s">
        <v>45</v>
      </c>
      <c r="C10" s="11"/>
      <c r="D10" s="11"/>
      <c r="E10" s="11">
        <v>400</v>
      </c>
      <c r="F10" s="11">
        <v>400</v>
      </c>
      <c r="G10" s="70" t="s">
        <v>46</v>
      </c>
      <c r="H10" s="70"/>
      <c r="I10" s="94"/>
      <c r="J10" s="25" t="s">
        <v>47</v>
      </c>
      <c r="K10" s="25" t="s">
        <v>48</v>
      </c>
      <c r="L10" s="25">
        <v>1</v>
      </c>
      <c r="M10" s="25" t="s">
        <v>23</v>
      </c>
      <c r="N10" s="27">
        <v>0</v>
      </c>
      <c r="O10" s="27">
        <f t="shared" si="0"/>
        <v>0</v>
      </c>
    </row>
    <row r="11" spans="1:15" ht="12" customHeight="1" x14ac:dyDescent="0.15">
      <c r="A11" s="15"/>
      <c r="B11" s="11"/>
      <c r="C11" s="11"/>
      <c r="D11" s="11"/>
      <c r="E11" s="11" t="s">
        <v>49</v>
      </c>
      <c r="F11" s="13">
        <f>SUM(F3:F10)</f>
        <v>17800</v>
      </c>
      <c r="G11" s="72"/>
      <c r="H11" s="73"/>
      <c r="I11" s="94"/>
      <c r="J11" s="25" t="s">
        <v>50</v>
      </c>
      <c r="K11" s="25" t="s">
        <v>51</v>
      </c>
      <c r="L11" s="25">
        <v>1</v>
      </c>
      <c r="M11" s="25" t="s">
        <v>23</v>
      </c>
      <c r="N11" s="27">
        <v>0</v>
      </c>
      <c r="O11" s="27">
        <f t="shared" si="0"/>
        <v>0</v>
      </c>
    </row>
    <row r="12" spans="1:15" ht="12" customHeight="1" x14ac:dyDescent="0.15">
      <c r="A12" s="10"/>
      <c r="B12" s="11" t="s">
        <v>52</v>
      </c>
      <c r="C12" s="11" t="s">
        <v>4</v>
      </c>
      <c r="D12" s="11" t="s">
        <v>53</v>
      </c>
      <c r="E12" s="11" t="s">
        <v>6</v>
      </c>
      <c r="F12" s="11" t="s">
        <v>54</v>
      </c>
      <c r="G12" s="72"/>
      <c r="H12" s="73"/>
      <c r="I12" s="94"/>
      <c r="J12" s="25" t="s">
        <v>55</v>
      </c>
      <c r="K12" s="25" t="s">
        <v>56</v>
      </c>
      <c r="L12" s="25">
        <v>1</v>
      </c>
      <c r="M12" s="25" t="s">
        <v>23</v>
      </c>
      <c r="N12" s="27">
        <v>0</v>
      </c>
      <c r="O12" s="27">
        <f t="shared" si="0"/>
        <v>0</v>
      </c>
    </row>
    <row r="13" spans="1:15" ht="12" customHeight="1" x14ac:dyDescent="0.15">
      <c r="A13" s="89" t="s">
        <v>52</v>
      </c>
      <c r="B13" s="11" t="s">
        <v>57</v>
      </c>
      <c r="C13" s="11"/>
      <c r="D13" s="11"/>
      <c r="E13" s="11"/>
      <c r="F13" s="89">
        <v>3000</v>
      </c>
      <c r="G13" s="72"/>
      <c r="H13" s="73"/>
      <c r="I13" s="94"/>
      <c r="J13" s="25" t="s">
        <v>58</v>
      </c>
      <c r="K13" s="25"/>
      <c r="L13" s="25">
        <v>1</v>
      </c>
      <c r="M13" s="25" t="s">
        <v>59</v>
      </c>
      <c r="N13" s="27">
        <v>0</v>
      </c>
      <c r="O13" s="27">
        <f t="shared" si="0"/>
        <v>0</v>
      </c>
    </row>
    <row r="14" spans="1:15" ht="12" customHeight="1" x14ac:dyDescent="0.15">
      <c r="A14" s="89"/>
      <c r="B14" s="11" t="s">
        <v>60</v>
      </c>
      <c r="C14" s="11"/>
      <c r="D14" s="11"/>
      <c r="E14" s="11"/>
      <c r="F14" s="89"/>
      <c r="G14" s="72"/>
      <c r="H14" s="73"/>
      <c r="I14" s="94"/>
      <c r="J14" s="25" t="s">
        <v>61</v>
      </c>
      <c r="K14" s="25" t="s">
        <v>62</v>
      </c>
      <c r="L14" s="25">
        <v>4</v>
      </c>
      <c r="M14" s="25" t="s">
        <v>63</v>
      </c>
      <c r="N14" s="27">
        <v>0</v>
      </c>
      <c r="O14" s="27">
        <f t="shared" si="0"/>
        <v>0</v>
      </c>
    </row>
    <row r="15" spans="1:15" ht="12" customHeight="1" x14ac:dyDescent="0.15">
      <c r="A15" s="89"/>
      <c r="B15" s="11" t="s">
        <v>64</v>
      </c>
      <c r="C15" s="11"/>
      <c r="D15" s="11"/>
      <c r="E15" s="11"/>
      <c r="F15" s="89"/>
      <c r="G15" s="72"/>
      <c r="H15" s="73"/>
      <c r="I15" s="74"/>
      <c r="J15" s="74"/>
      <c r="K15" s="74"/>
      <c r="L15" s="74"/>
      <c r="M15" s="74"/>
      <c r="N15" s="75"/>
      <c r="O15" s="28">
        <f>SUM(O2:O14)</f>
        <v>7500</v>
      </c>
    </row>
    <row r="16" spans="1:15" ht="12" customHeight="1" x14ac:dyDescent="0.15">
      <c r="A16" s="89"/>
      <c r="B16" s="11" t="s">
        <v>65</v>
      </c>
      <c r="C16" s="11"/>
      <c r="D16" s="11"/>
      <c r="E16" s="11">
        <v>2</v>
      </c>
      <c r="F16" s="15">
        <v>800</v>
      </c>
      <c r="G16" s="70" t="s">
        <v>66</v>
      </c>
      <c r="H16" s="70"/>
      <c r="I16" s="95" t="s">
        <v>67</v>
      </c>
      <c r="J16" s="29" t="s">
        <v>68</v>
      </c>
      <c r="K16" s="29" t="s">
        <v>69</v>
      </c>
      <c r="L16" s="29">
        <v>28</v>
      </c>
      <c r="M16" s="29" t="s">
        <v>23</v>
      </c>
      <c r="N16" s="30">
        <v>80</v>
      </c>
      <c r="O16" s="30">
        <f t="shared" ref="O16:O26" si="1">N16*L16</f>
        <v>2240</v>
      </c>
    </row>
    <row r="17" spans="1:15" ht="12" customHeight="1" x14ac:dyDescent="0.15">
      <c r="A17" s="89"/>
      <c r="B17" s="11" t="s">
        <v>70</v>
      </c>
      <c r="C17" s="11" t="s">
        <v>71</v>
      </c>
      <c r="D17" s="11"/>
      <c r="E17" s="11">
        <v>55</v>
      </c>
      <c r="F17" s="11">
        <v>2475</v>
      </c>
      <c r="G17" s="72"/>
      <c r="H17" s="73"/>
      <c r="I17" s="96"/>
      <c r="J17" s="29" t="s">
        <v>72</v>
      </c>
      <c r="K17" s="29"/>
      <c r="L17" s="29">
        <v>18</v>
      </c>
      <c r="M17" s="29" t="s">
        <v>23</v>
      </c>
      <c r="N17" s="30">
        <v>80</v>
      </c>
      <c r="O17" s="30">
        <f t="shared" si="1"/>
        <v>1440</v>
      </c>
    </row>
    <row r="18" spans="1:15" ht="12" customHeight="1" x14ac:dyDescent="0.15">
      <c r="A18" s="89"/>
      <c r="B18" s="11" t="s">
        <v>73</v>
      </c>
      <c r="C18" s="11">
        <v>16</v>
      </c>
      <c r="D18" s="11" t="s">
        <v>74</v>
      </c>
      <c r="E18" s="11">
        <v>300</v>
      </c>
      <c r="F18" s="11">
        <v>4800</v>
      </c>
      <c r="G18" s="72"/>
      <c r="H18" s="73"/>
      <c r="I18" s="96"/>
      <c r="J18" s="31" t="s">
        <v>75</v>
      </c>
      <c r="K18" s="31" t="s">
        <v>76</v>
      </c>
      <c r="L18" s="31">
        <v>27</v>
      </c>
      <c r="M18" s="31" t="s">
        <v>23</v>
      </c>
      <c r="N18" s="32">
        <v>280</v>
      </c>
      <c r="O18" s="32">
        <f t="shared" si="1"/>
        <v>7560</v>
      </c>
    </row>
    <row r="19" spans="1:15" ht="12" customHeight="1" x14ac:dyDescent="0.15">
      <c r="A19" s="89"/>
      <c r="B19" s="11" t="s">
        <v>77</v>
      </c>
      <c r="C19" s="11">
        <v>48</v>
      </c>
      <c r="D19" s="11"/>
      <c r="E19" s="11">
        <v>100</v>
      </c>
      <c r="F19" s="11">
        <v>4800</v>
      </c>
      <c r="G19" s="70" t="s">
        <v>78</v>
      </c>
      <c r="H19" s="70"/>
      <c r="I19" s="96"/>
      <c r="J19" s="33" t="s">
        <v>79</v>
      </c>
      <c r="K19" s="33" t="s">
        <v>80</v>
      </c>
      <c r="L19" s="33">
        <v>60</v>
      </c>
      <c r="M19" s="33" t="s">
        <v>81</v>
      </c>
      <c r="N19" s="34">
        <v>70</v>
      </c>
      <c r="O19" s="34">
        <f t="shared" si="1"/>
        <v>4200</v>
      </c>
    </row>
    <row r="20" spans="1:15" ht="12" customHeight="1" x14ac:dyDescent="0.15">
      <c r="A20" s="89"/>
      <c r="B20" s="11" t="s">
        <v>72</v>
      </c>
      <c r="C20" s="11">
        <v>12</v>
      </c>
      <c r="D20" s="11"/>
      <c r="E20" s="11">
        <v>80</v>
      </c>
      <c r="F20" s="11">
        <v>960</v>
      </c>
      <c r="G20" s="72"/>
      <c r="H20" s="73"/>
      <c r="I20" s="96"/>
      <c r="J20" s="29" t="s">
        <v>82</v>
      </c>
      <c r="K20" s="29" t="s">
        <v>83</v>
      </c>
      <c r="L20" s="29">
        <v>0</v>
      </c>
      <c r="M20" s="29" t="s">
        <v>23</v>
      </c>
      <c r="N20" s="30">
        <v>0</v>
      </c>
      <c r="O20" s="30">
        <f t="shared" si="1"/>
        <v>0</v>
      </c>
    </row>
    <row r="21" spans="1:15" ht="12" customHeight="1" x14ac:dyDescent="0.15">
      <c r="A21" s="89"/>
      <c r="B21" s="11" t="s">
        <v>84</v>
      </c>
      <c r="C21" s="11"/>
      <c r="D21" s="11" t="s">
        <v>85</v>
      </c>
      <c r="E21" s="11"/>
      <c r="F21" s="11">
        <v>2800</v>
      </c>
      <c r="G21" s="70"/>
      <c r="H21" s="70"/>
      <c r="I21" s="96"/>
      <c r="J21" s="29" t="s">
        <v>86</v>
      </c>
      <c r="K21" s="29"/>
      <c r="L21" s="29">
        <v>2</v>
      </c>
      <c r="M21" s="29" t="s">
        <v>23</v>
      </c>
      <c r="N21" s="30">
        <v>0</v>
      </c>
      <c r="O21" s="30">
        <f t="shared" si="1"/>
        <v>0</v>
      </c>
    </row>
    <row r="22" spans="1:15" ht="12" customHeight="1" x14ac:dyDescent="0.15">
      <c r="A22" s="89"/>
      <c r="B22" s="11" t="s">
        <v>87</v>
      </c>
      <c r="C22" s="11"/>
      <c r="D22" s="11"/>
      <c r="E22" s="11">
        <v>1000</v>
      </c>
      <c r="F22" s="11">
        <v>1000</v>
      </c>
      <c r="G22" s="72"/>
      <c r="H22" s="73"/>
      <c r="I22" s="96"/>
      <c r="J22" s="29" t="s">
        <v>88</v>
      </c>
      <c r="K22" s="29"/>
      <c r="L22" s="29">
        <v>1</v>
      </c>
      <c r="M22" s="29" t="s">
        <v>23</v>
      </c>
      <c r="N22" s="30">
        <v>0</v>
      </c>
      <c r="O22" s="30">
        <f t="shared" si="1"/>
        <v>0</v>
      </c>
    </row>
    <row r="23" spans="1:15" ht="12" customHeight="1" x14ac:dyDescent="0.15">
      <c r="A23" s="89"/>
      <c r="B23" s="11" t="s">
        <v>89</v>
      </c>
      <c r="C23" s="11"/>
      <c r="D23" s="11"/>
      <c r="E23" s="11"/>
      <c r="F23" s="93" t="s">
        <v>90</v>
      </c>
      <c r="G23" s="89" t="s">
        <v>91</v>
      </c>
      <c r="H23" s="89"/>
      <c r="I23" s="96"/>
      <c r="J23" s="29" t="s">
        <v>92</v>
      </c>
      <c r="K23" s="29"/>
      <c r="L23" s="29">
        <v>2</v>
      </c>
      <c r="M23" s="29" t="s">
        <v>23</v>
      </c>
      <c r="N23" s="30">
        <v>0</v>
      </c>
      <c r="O23" s="30">
        <f t="shared" si="1"/>
        <v>0</v>
      </c>
    </row>
    <row r="24" spans="1:15" ht="12" customHeight="1" x14ac:dyDescent="0.15">
      <c r="A24" s="89"/>
      <c r="B24" s="11" t="s">
        <v>93</v>
      </c>
      <c r="C24" s="11"/>
      <c r="D24" s="11"/>
      <c r="E24" s="11"/>
      <c r="F24" s="93"/>
      <c r="G24" s="89"/>
      <c r="H24" s="89"/>
      <c r="I24" s="96"/>
      <c r="J24" s="29" t="s">
        <v>94</v>
      </c>
      <c r="K24" s="29"/>
      <c r="L24" s="29">
        <v>3</v>
      </c>
      <c r="M24" s="29" t="s">
        <v>23</v>
      </c>
      <c r="N24" s="30">
        <v>0</v>
      </c>
      <c r="O24" s="30">
        <f t="shared" si="1"/>
        <v>0</v>
      </c>
    </row>
    <row r="25" spans="1:15" ht="12" customHeight="1" x14ac:dyDescent="0.15">
      <c r="A25" s="89"/>
      <c r="B25" s="11" t="s">
        <v>95</v>
      </c>
      <c r="C25" s="11">
        <v>20</v>
      </c>
      <c r="D25" s="11"/>
      <c r="E25" s="11"/>
      <c r="F25" s="11">
        <v>3000</v>
      </c>
      <c r="G25" s="70" t="s">
        <v>96</v>
      </c>
      <c r="H25" s="70"/>
      <c r="I25" s="96"/>
      <c r="J25" s="29" t="s">
        <v>97</v>
      </c>
      <c r="K25" s="29"/>
      <c r="L25" s="29">
        <v>1</v>
      </c>
      <c r="M25" s="29" t="s">
        <v>32</v>
      </c>
      <c r="N25" s="30">
        <v>0</v>
      </c>
      <c r="O25" s="30">
        <f t="shared" si="1"/>
        <v>0</v>
      </c>
    </row>
    <row r="26" spans="1:15" ht="12" customHeight="1" x14ac:dyDescent="0.15">
      <c r="A26" s="89"/>
      <c r="B26" s="11" t="s">
        <v>98</v>
      </c>
      <c r="C26" s="11"/>
      <c r="D26" s="11" t="s">
        <v>99</v>
      </c>
      <c r="E26" s="11">
        <v>10</v>
      </c>
      <c r="F26" s="11">
        <v>1200</v>
      </c>
      <c r="G26" s="70"/>
      <c r="H26" s="70"/>
      <c r="I26" s="96"/>
      <c r="J26" s="29" t="s">
        <v>100</v>
      </c>
      <c r="K26" s="29"/>
      <c r="L26" s="29">
        <v>2</v>
      </c>
      <c r="M26" s="29" t="s">
        <v>59</v>
      </c>
      <c r="N26" s="30">
        <v>0</v>
      </c>
      <c r="O26" s="30">
        <f t="shared" si="1"/>
        <v>0</v>
      </c>
    </row>
    <row r="27" spans="1:15" ht="12" customHeight="1" x14ac:dyDescent="0.15">
      <c r="A27" s="89"/>
      <c r="B27" s="13" t="s">
        <v>101</v>
      </c>
      <c r="C27" s="13"/>
      <c r="D27" s="13"/>
      <c r="E27" s="13"/>
      <c r="F27" s="13">
        <v>0</v>
      </c>
      <c r="G27" s="11"/>
      <c r="H27" s="11"/>
      <c r="I27" s="76"/>
      <c r="J27" s="76"/>
      <c r="K27" s="76"/>
      <c r="L27" s="76"/>
      <c r="M27" s="76"/>
      <c r="N27" s="77"/>
      <c r="O27" s="35">
        <f>SUM(O16:O26)</f>
        <v>15440</v>
      </c>
    </row>
    <row r="28" spans="1:15" ht="12" customHeight="1" x14ac:dyDescent="0.15">
      <c r="A28" s="89"/>
      <c r="B28" s="10" t="s">
        <v>102</v>
      </c>
      <c r="C28" s="10">
        <v>16.8</v>
      </c>
      <c r="D28" s="10" t="s">
        <v>103</v>
      </c>
      <c r="E28" s="10">
        <v>55</v>
      </c>
      <c r="F28" s="10">
        <v>924</v>
      </c>
      <c r="G28" s="70" t="s">
        <v>104</v>
      </c>
      <c r="H28" s="70"/>
      <c r="I28" s="94" t="s">
        <v>105</v>
      </c>
      <c r="J28" s="36" t="s">
        <v>106</v>
      </c>
      <c r="K28" s="37"/>
      <c r="L28" s="37">
        <v>1</v>
      </c>
      <c r="M28" s="37"/>
      <c r="N28" s="38">
        <v>6000</v>
      </c>
      <c r="O28" s="38">
        <f t="shared" ref="O28:O38" si="2">N28*L28</f>
        <v>6000</v>
      </c>
    </row>
    <row r="29" spans="1:15" ht="12" customHeight="1" x14ac:dyDescent="0.15">
      <c r="A29" s="89"/>
      <c r="B29" s="10" t="s">
        <v>107</v>
      </c>
      <c r="C29" s="10">
        <v>5</v>
      </c>
      <c r="D29" s="10"/>
      <c r="E29" s="10">
        <v>50</v>
      </c>
      <c r="F29" s="10">
        <v>250</v>
      </c>
      <c r="G29" s="70"/>
      <c r="H29" s="70"/>
      <c r="I29" s="94"/>
      <c r="J29" s="36" t="s">
        <v>108</v>
      </c>
      <c r="K29" s="37"/>
      <c r="L29" s="37">
        <v>1</v>
      </c>
      <c r="M29" s="37"/>
      <c r="N29" s="38">
        <v>4000</v>
      </c>
      <c r="O29" s="38">
        <f t="shared" si="2"/>
        <v>4000</v>
      </c>
    </row>
    <row r="30" spans="1:15" ht="12" customHeight="1" x14ac:dyDescent="0.15">
      <c r="A30" s="89" t="s">
        <v>109</v>
      </c>
      <c r="B30" s="10"/>
      <c r="C30" s="10"/>
      <c r="D30" s="10" t="s">
        <v>110</v>
      </c>
      <c r="E30" s="10"/>
      <c r="F30" s="10">
        <v>1500</v>
      </c>
      <c r="G30" s="10"/>
      <c r="H30" s="10"/>
      <c r="I30" s="94"/>
      <c r="J30" s="39" t="s">
        <v>111</v>
      </c>
      <c r="K30" s="25" t="s">
        <v>112</v>
      </c>
      <c r="L30" s="25">
        <v>15.9</v>
      </c>
      <c r="M30" s="25"/>
      <c r="N30" s="27">
        <v>55</v>
      </c>
      <c r="O30" s="27">
        <f t="shared" si="2"/>
        <v>874.5</v>
      </c>
    </row>
    <row r="31" spans="1:15" ht="12" customHeight="1" x14ac:dyDescent="0.15">
      <c r="A31" s="89"/>
      <c r="B31" s="10"/>
      <c r="C31" s="10"/>
      <c r="D31" s="10"/>
      <c r="E31" s="10" t="s">
        <v>113</v>
      </c>
      <c r="F31" s="17">
        <f>SUM(F13:F30)</f>
        <v>27509</v>
      </c>
      <c r="G31" s="10"/>
      <c r="H31" s="10"/>
      <c r="I31" s="94"/>
      <c r="J31" s="39" t="s">
        <v>114</v>
      </c>
      <c r="K31" s="25" t="s">
        <v>115</v>
      </c>
      <c r="L31" s="25">
        <v>13.5</v>
      </c>
      <c r="M31" s="25"/>
      <c r="N31" s="27">
        <v>55</v>
      </c>
      <c r="O31" s="27">
        <f t="shared" si="2"/>
        <v>742.5</v>
      </c>
    </row>
    <row r="32" spans="1:15" ht="12" customHeight="1" x14ac:dyDescent="0.15">
      <c r="A32" s="89"/>
      <c r="B32" s="10"/>
      <c r="C32" s="10"/>
      <c r="D32" s="10"/>
      <c r="E32" s="17"/>
      <c r="F32" s="17"/>
      <c r="G32" s="72"/>
      <c r="H32" s="73"/>
      <c r="I32" s="94"/>
      <c r="J32" s="39" t="s">
        <v>116</v>
      </c>
      <c r="K32" s="25" t="s">
        <v>117</v>
      </c>
      <c r="L32" s="25">
        <v>31.75</v>
      </c>
      <c r="M32" s="25"/>
      <c r="N32" s="27">
        <v>55</v>
      </c>
      <c r="O32" s="27">
        <f t="shared" si="2"/>
        <v>1746.25</v>
      </c>
    </row>
    <row r="33" spans="1:15" ht="12" customHeight="1" x14ac:dyDescent="0.15">
      <c r="A33" s="89"/>
      <c r="B33" s="10"/>
      <c r="C33" s="10"/>
      <c r="D33" s="71"/>
      <c r="E33" s="71"/>
      <c r="F33" s="17"/>
      <c r="G33" s="71"/>
      <c r="H33" s="71"/>
      <c r="I33" s="94"/>
      <c r="J33" s="36" t="s">
        <v>118</v>
      </c>
      <c r="K33" s="37"/>
      <c r="L33" s="37">
        <v>1</v>
      </c>
      <c r="M33" s="37" t="s">
        <v>119</v>
      </c>
      <c r="N33" s="38">
        <v>2000</v>
      </c>
      <c r="O33" s="38">
        <f t="shared" si="2"/>
        <v>2000</v>
      </c>
    </row>
    <row r="34" spans="1:15" ht="12" customHeight="1" x14ac:dyDescent="0.15">
      <c r="A34" s="15"/>
      <c r="B34" s="10"/>
      <c r="C34" s="10"/>
      <c r="D34" s="13"/>
      <c r="E34" s="13"/>
      <c r="F34" s="17"/>
      <c r="G34" s="13"/>
      <c r="H34" s="13"/>
      <c r="I34" s="94"/>
      <c r="J34" s="39" t="s">
        <v>120</v>
      </c>
      <c r="K34" s="25" t="s">
        <v>121</v>
      </c>
      <c r="L34" s="25">
        <v>32.64</v>
      </c>
      <c r="M34" s="25" t="s">
        <v>122</v>
      </c>
      <c r="N34" s="27">
        <v>55</v>
      </c>
      <c r="O34" s="27">
        <f t="shared" si="2"/>
        <v>1795.2</v>
      </c>
    </row>
    <row r="35" spans="1:15" ht="12" customHeight="1" x14ac:dyDescent="0.15">
      <c r="A35" s="90" t="s">
        <v>123</v>
      </c>
      <c r="B35" s="10" t="s">
        <v>120</v>
      </c>
      <c r="C35" s="10" t="s">
        <v>124</v>
      </c>
      <c r="D35" s="11">
        <v>21</v>
      </c>
      <c r="E35" s="11">
        <v>55</v>
      </c>
      <c r="F35" s="10">
        <v>1155</v>
      </c>
      <c r="G35" s="78" t="s">
        <v>104</v>
      </c>
      <c r="H35" s="79"/>
      <c r="I35" s="94"/>
      <c r="J35" s="25" t="s">
        <v>125</v>
      </c>
      <c r="K35" s="25" t="s">
        <v>120</v>
      </c>
      <c r="L35" s="25">
        <v>1</v>
      </c>
      <c r="M35" s="25" t="s">
        <v>119</v>
      </c>
      <c r="N35" s="27">
        <v>2000</v>
      </c>
      <c r="O35" s="27">
        <f t="shared" si="2"/>
        <v>2000</v>
      </c>
    </row>
    <row r="36" spans="1:15" ht="12" customHeight="1" x14ac:dyDescent="0.15">
      <c r="A36" s="91"/>
      <c r="B36" s="10" t="s">
        <v>126</v>
      </c>
      <c r="C36" s="10">
        <v>150</v>
      </c>
      <c r="D36" s="11"/>
      <c r="E36" s="11"/>
      <c r="F36" s="10">
        <v>240</v>
      </c>
      <c r="G36" s="78"/>
      <c r="H36" s="79"/>
      <c r="I36" s="94"/>
      <c r="J36" s="25" t="s">
        <v>125</v>
      </c>
      <c r="K36" s="25" t="s">
        <v>127</v>
      </c>
      <c r="L36" s="25">
        <v>30</v>
      </c>
      <c r="M36" s="25"/>
      <c r="N36" s="27">
        <v>80</v>
      </c>
      <c r="O36" s="27">
        <f t="shared" si="2"/>
        <v>2400</v>
      </c>
    </row>
    <row r="37" spans="1:15" ht="12" customHeight="1" x14ac:dyDescent="0.15">
      <c r="A37" s="91"/>
      <c r="B37" s="10" t="s">
        <v>128</v>
      </c>
      <c r="C37" s="10">
        <v>8</v>
      </c>
      <c r="D37" s="11"/>
      <c r="E37" s="11">
        <v>80</v>
      </c>
      <c r="F37" s="10">
        <v>640</v>
      </c>
      <c r="G37" s="78"/>
      <c r="H37" s="79"/>
      <c r="I37" s="94"/>
      <c r="J37" s="25" t="s">
        <v>129</v>
      </c>
      <c r="K37" s="25" t="s">
        <v>130</v>
      </c>
      <c r="L37" s="25">
        <v>100</v>
      </c>
      <c r="M37" s="25"/>
      <c r="N37" s="27">
        <v>15</v>
      </c>
      <c r="O37" s="27">
        <f t="shared" si="2"/>
        <v>1500</v>
      </c>
    </row>
    <row r="38" spans="1:15" ht="12" customHeight="1" x14ac:dyDescent="0.15">
      <c r="A38" s="91"/>
      <c r="B38" s="10" t="s">
        <v>77</v>
      </c>
      <c r="C38" s="10">
        <v>8</v>
      </c>
      <c r="D38" s="11"/>
      <c r="E38" s="11">
        <v>100</v>
      </c>
      <c r="F38" s="10">
        <v>800</v>
      </c>
      <c r="G38" s="78"/>
      <c r="H38" s="79"/>
      <c r="I38" s="94"/>
      <c r="J38" s="25" t="s">
        <v>95</v>
      </c>
      <c r="K38" s="25"/>
      <c r="L38" s="25">
        <v>10</v>
      </c>
      <c r="M38" s="25"/>
      <c r="N38" s="27">
        <v>150</v>
      </c>
      <c r="O38" s="27">
        <f t="shared" si="2"/>
        <v>1500</v>
      </c>
    </row>
    <row r="39" spans="1:15" ht="12" customHeight="1" x14ac:dyDescent="0.15">
      <c r="A39" s="91"/>
      <c r="B39" s="10" t="s">
        <v>131</v>
      </c>
      <c r="C39" s="10" t="s">
        <v>132</v>
      </c>
      <c r="D39" s="11"/>
      <c r="E39" s="11"/>
      <c r="F39" s="10">
        <v>0</v>
      </c>
      <c r="G39" s="78"/>
      <c r="H39" s="79"/>
      <c r="I39" s="94"/>
      <c r="J39" s="40" t="s">
        <v>133</v>
      </c>
      <c r="K39" s="25"/>
      <c r="L39" s="25"/>
      <c r="M39" s="25"/>
      <c r="N39" s="27"/>
      <c r="O39" s="27"/>
    </row>
    <row r="40" spans="1:15" ht="12" customHeight="1" x14ac:dyDescent="0.15">
      <c r="A40" s="91"/>
      <c r="B40" s="10" t="s">
        <v>134</v>
      </c>
      <c r="C40" s="10">
        <v>2</v>
      </c>
      <c r="D40" s="11"/>
      <c r="E40" s="11">
        <v>0</v>
      </c>
      <c r="F40" s="10">
        <v>150</v>
      </c>
      <c r="G40" s="78"/>
      <c r="H40" s="79"/>
      <c r="I40" s="94"/>
      <c r="J40" s="25"/>
      <c r="K40" s="25"/>
      <c r="L40" s="25"/>
      <c r="M40" s="25"/>
      <c r="N40" s="27"/>
      <c r="O40" s="27"/>
    </row>
    <row r="41" spans="1:15" ht="12" customHeight="1" x14ac:dyDescent="0.15">
      <c r="A41" s="92"/>
      <c r="B41" s="10"/>
      <c r="C41" s="10"/>
      <c r="D41" s="11"/>
      <c r="E41" s="11" t="s">
        <v>11</v>
      </c>
      <c r="F41" s="10">
        <f>SUM(F34:F40)</f>
        <v>2985</v>
      </c>
      <c r="G41" s="78"/>
      <c r="H41" s="79"/>
      <c r="I41" s="41"/>
      <c r="J41" s="41"/>
      <c r="K41" s="80" t="s">
        <v>135</v>
      </c>
      <c r="L41" s="80"/>
      <c r="M41" s="80"/>
      <c r="N41" s="81"/>
      <c r="O41" s="42">
        <f>SUM(O28:O40)</f>
        <v>24558.45</v>
      </c>
    </row>
    <row r="42" spans="1:15" ht="12" customHeight="1" x14ac:dyDescent="0.15">
      <c r="A42" s="20"/>
      <c r="B42" s="10"/>
      <c r="C42" s="10"/>
      <c r="D42" s="13"/>
      <c r="E42" s="13"/>
      <c r="F42" s="17"/>
      <c r="G42" s="78"/>
      <c r="H42" s="79"/>
      <c r="I42" s="97" t="s">
        <v>136</v>
      </c>
      <c r="J42" s="43" t="s">
        <v>37</v>
      </c>
      <c r="K42" s="44"/>
      <c r="L42" s="44">
        <v>1</v>
      </c>
      <c r="M42" s="44"/>
      <c r="N42" s="45">
        <v>2500</v>
      </c>
      <c r="O42" s="46">
        <f t="shared" ref="O42:O51" si="3">N42*L42</f>
        <v>2500</v>
      </c>
    </row>
    <row r="43" spans="1:15" ht="12" customHeight="1" x14ac:dyDescent="0.15">
      <c r="A43" s="20"/>
      <c r="B43" s="10"/>
      <c r="C43" s="10"/>
      <c r="D43" s="13"/>
      <c r="E43" s="13" t="s">
        <v>11</v>
      </c>
      <c r="F43" s="17">
        <f>F31+F11+F41</f>
        <v>48294</v>
      </c>
      <c r="G43" s="18"/>
      <c r="H43" s="19"/>
      <c r="I43" s="98"/>
      <c r="J43" s="43" t="s">
        <v>137</v>
      </c>
      <c r="K43" s="44"/>
      <c r="L43" s="44">
        <v>1</v>
      </c>
      <c r="M43" s="44"/>
      <c r="N43" s="45">
        <v>2800</v>
      </c>
      <c r="O43" s="46">
        <f t="shared" si="3"/>
        <v>2800</v>
      </c>
    </row>
    <row r="44" spans="1:15" ht="12" customHeight="1" x14ac:dyDescent="0.15">
      <c r="A44" s="15"/>
      <c r="B44" s="10"/>
      <c r="C44" s="10"/>
      <c r="D44" s="13"/>
      <c r="E44" s="13" t="s">
        <v>138</v>
      </c>
      <c r="F44" s="17">
        <f>F43+F43*0.05</f>
        <v>50708.7</v>
      </c>
      <c r="G44" s="78" t="s">
        <v>139</v>
      </c>
      <c r="H44" s="79"/>
      <c r="I44" s="98"/>
      <c r="J44" s="37" t="s">
        <v>140</v>
      </c>
      <c r="K44" s="47"/>
      <c r="L44" s="47">
        <v>1</v>
      </c>
      <c r="M44" s="47"/>
      <c r="N44" s="48">
        <v>2800</v>
      </c>
      <c r="O44" s="49">
        <f t="shared" si="3"/>
        <v>2800</v>
      </c>
    </row>
    <row r="45" spans="1:15" ht="12" customHeight="1" x14ac:dyDescent="0.15">
      <c r="A45" s="70" t="s">
        <v>141</v>
      </c>
      <c r="B45" s="70"/>
      <c r="C45" s="70"/>
      <c r="D45" s="70"/>
      <c r="E45" s="70"/>
      <c r="F45" s="70"/>
      <c r="G45" s="70"/>
      <c r="H45" s="70"/>
      <c r="I45" s="98"/>
      <c r="J45" s="37" t="s">
        <v>142</v>
      </c>
      <c r="K45" s="47">
        <v>1</v>
      </c>
      <c r="L45" s="47">
        <v>1</v>
      </c>
      <c r="M45" s="47"/>
      <c r="N45" s="48">
        <v>1000</v>
      </c>
      <c r="O45" s="49">
        <f t="shared" si="3"/>
        <v>1000</v>
      </c>
    </row>
    <row r="46" spans="1:15" ht="12" customHeight="1" x14ac:dyDescent="0.15">
      <c r="A46" s="70"/>
      <c r="B46" s="70"/>
      <c r="C46" s="70"/>
      <c r="D46" s="70"/>
      <c r="E46" s="70"/>
      <c r="F46" s="70"/>
      <c r="G46" s="70"/>
      <c r="H46" s="70"/>
      <c r="I46" s="98"/>
      <c r="J46" s="37" t="s">
        <v>89</v>
      </c>
      <c r="K46" s="47"/>
      <c r="L46" s="47">
        <v>1</v>
      </c>
      <c r="M46" s="47"/>
      <c r="N46" s="48">
        <v>1200</v>
      </c>
      <c r="O46" s="49">
        <f t="shared" si="3"/>
        <v>1200</v>
      </c>
    </row>
    <row r="47" spans="1:15" ht="12" customHeight="1" x14ac:dyDescent="0.15">
      <c r="A47" s="21"/>
      <c r="B47" s="21"/>
      <c r="C47" s="21"/>
      <c r="D47" s="21"/>
      <c r="E47" s="21"/>
      <c r="F47" s="21"/>
      <c r="G47" s="21"/>
      <c r="H47" s="21"/>
      <c r="I47" s="98"/>
      <c r="J47" s="43" t="s">
        <v>143</v>
      </c>
      <c r="K47" s="44"/>
      <c r="L47" s="44">
        <v>5</v>
      </c>
      <c r="M47" s="44"/>
      <c r="N47" s="45">
        <v>500</v>
      </c>
      <c r="O47" s="46">
        <f t="shared" si="3"/>
        <v>2500</v>
      </c>
    </row>
    <row r="48" spans="1:15" ht="12" customHeight="1" x14ac:dyDescent="0.15">
      <c r="A48" s="21"/>
      <c r="B48" s="21"/>
      <c r="C48" s="21"/>
      <c r="D48" s="21"/>
      <c r="E48" s="21"/>
      <c r="F48" s="21"/>
      <c r="G48" s="21"/>
      <c r="H48" s="21"/>
      <c r="I48" s="98"/>
      <c r="J48" s="43" t="s">
        <v>144</v>
      </c>
      <c r="K48" s="44"/>
      <c r="L48" s="44">
        <v>1</v>
      </c>
      <c r="M48" s="44"/>
      <c r="N48" s="45">
        <v>500</v>
      </c>
      <c r="O48" s="46">
        <f t="shared" si="3"/>
        <v>500</v>
      </c>
    </row>
    <row r="49" spans="1:15" ht="12" customHeight="1" x14ac:dyDescent="0.15">
      <c r="A49" s="21"/>
      <c r="B49" s="21"/>
      <c r="C49" s="21"/>
      <c r="D49" s="21"/>
      <c r="E49" s="21"/>
      <c r="F49" s="21"/>
      <c r="G49" s="21"/>
      <c r="H49" s="21"/>
      <c r="I49" s="98"/>
      <c r="J49" s="43" t="s">
        <v>145</v>
      </c>
      <c r="K49" s="44" t="s">
        <v>146</v>
      </c>
      <c r="L49" s="44">
        <v>1</v>
      </c>
      <c r="M49" s="44"/>
      <c r="N49" s="45">
        <v>3500</v>
      </c>
      <c r="O49" s="46">
        <f t="shared" si="3"/>
        <v>3500</v>
      </c>
    </row>
    <row r="50" spans="1:15" ht="12" customHeight="1" x14ac:dyDescent="0.15">
      <c r="A50" s="21"/>
      <c r="B50" s="21"/>
      <c r="C50" s="21"/>
      <c r="D50" s="21"/>
      <c r="E50" s="21"/>
      <c r="F50" s="21"/>
      <c r="G50" s="21"/>
      <c r="H50" s="21"/>
      <c r="I50" s="98"/>
      <c r="J50" s="43" t="s">
        <v>147</v>
      </c>
      <c r="K50" s="44"/>
      <c r="L50" s="44">
        <v>4</v>
      </c>
      <c r="M50" s="44"/>
      <c r="N50" s="45">
        <v>1200</v>
      </c>
      <c r="O50" s="46">
        <f t="shared" si="3"/>
        <v>4800</v>
      </c>
    </row>
    <row r="51" spans="1:15" ht="12" customHeight="1" x14ac:dyDescent="0.15">
      <c r="A51" s="21"/>
      <c r="B51" s="21"/>
      <c r="C51" s="21"/>
      <c r="D51" s="21"/>
      <c r="E51" s="21"/>
      <c r="F51" s="21"/>
      <c r="G51" s="21"/>
      <c r="H51" s="21"/>
      <c r="I51" s="98"/>
      <c r="J51" s="43" t="s">
        <v>148</v>
      </c>
      <c r="K51" s="44"/>
      <c r="L51" s="44">
        <v>1</v>
      </c>
      <c r="M51" s="44"/>
      <c r="N51" s="45">
        <v>2800</v>
      </c>
      <c r="O51" s="46">
        <f t="shared" si="3"/>
        <v>2800</v>
      </c>
    </row>
    <row r="52" spans="1:15" ht="12" customHeight="1" x14ac:dyDescent="0.15">
      <c r="A52" s="21"/>
      <c r="B52" s="21"/>
      <c r="C52" s="21"/>
      <c r="D52" s="21"/>
      <c r="E52" s="21"/>
      <c r="F52" s="21"/>
      <c r="G52" s="21"/>
      <c r="H52" s="21"/>
      <c r="I52" s="50"/>
      <c r="J52" s="43" t="s">
        <v>149</v>
      </c>
      <c r="K52" s="44"/>
      <c r="L52" s="44">
        <v>1</v>
      </c>
      <c r="M52" s="44"/>
      <c r="N52" s="45">
        <v>2300</v>
      </c>
      <c r="O52" s="46">
        <v>2300</v>
      </c>
    </row>
    <row r="53" spans="1:15" ht="12" customHeight="1" x14ac:dyDescent="0.15">
      <c r="A53" s="21"/>
      <c r="B53" s="21"/>
      <c r="C53" s="21"/>
      <c r="D53" s="21"/>
      <c r="E53" s="21"/>
      <c r="F53" s="21"/>
      <c r="G53" s="21"/>
      <c r="H53" s="21"/>
      <c r="I53" s="51"/>
      <c r="J53" s="43" t="s">
        <v>150</v>
      </c>
      <c r="K53" s="44"/>
      <c r="L53" s="44">
        <v>1</v>
      </c>
      <c r="M53" s="44"/>
      <c r="N53" s="45">
        <v>3000</v>
      </c>
      <c r="O53" s="46">
        <f>N53*L53</f>
        <v>3000</v>
      </c>
    </row>
    <row r="54" spans="1:15" ht="12" customHeight="1" x14ac:dyDescent="0.15">
      <c r="A54" s="21"/>
      <c r="B54" s="21"/>
      <c r="C54" s="21"/>
      <c r="D54" s="21"/>
      <c r="E54" s="21"/>
      <c r="F54" s="21"/>
      <c r="G54" s="21"/>
      <c r="H54" s="21"/>
      <c r="I54" s="82"/>
      <c r="J54" s="82"/>
      <c r="K54" s="82"/>
      <c r="L54" s="82"/>
      <c r="M54" s="82"/>
      <c r="N54" s="83"/>
      <c r="O54" s="52">
        <f>SUM(O42:O53)</f>
        <v>29700</v>
      </c>
    </row>
    <row r="55" spans="1:15" ht="12" customHeight="1" x14ac:dyDescent="0.15">
      <c r="A55" s="21"/>
      <c r="B55" s="21"/>
      <c r="C55" s="21"/>
      <c r="D55" s="21"/>
      <c r="E55" s="21"/>
      <c r="F55" s="21"/>
      <c r="G55" s="21"/>
      <c r="H55" s="21"/>
      <c r="I55" s="2"/>
      <c r="J55" s="2"/>
      <c r="K55" s="2"/>
      <c r="L55" s="2"/>
      <c r="M55" s="2"/>
      <c r="N55" s="3"/>
      <c r="O55" s="4"/>
    </row>
    <row r="56" spans="1:15" x14ac:dyDescent="0.15">
      <c r="A56" s="21"/>
      <c r="B56" s="21"/>
      <c r="C56" s="21"/>
      <c r="D56" s="21"/>
      <c r="E56" s="21"/>
      <c r="F56" s="21"/>
      <c r="G56" s="21"/>
      <c r="H56" s="21"/>
      <c r="I56" s="5"/>
      <c r="J56" s="84"/>
      <c r="K56" s="84"/>
      <c r="L56" s="53"/>
      <c r="M56" s="53"/>
      <c r="N56" s="6" t="s">
        <v>151</v>
      </c>
      <c r="O56" s="7">
        <f>O54+O41+O27+O15</f>
        <v>77198.45</v>
      </c>
    </row>
    <row r="57" spans="1:15" x14ac:dyDescent="0.15">
      <c r="A57" s="21"/>
      <c r="B57" s="21"/>
      <c r="C57" s="21"/>
      <c r="D57" s="21"/>
      <c r="E57" s="21"/>
      <c r="F57" s="21"/>
      <c r="G57" s="21"/>
      <c r="H57" s="21"/>
      <c r="I57" s="85"/>
      <c r="J57" s="85"/>
      <c r="K57" s="85"/>
      <c r="L57" s="85"/>
      <c r="M57" s="85"/>
      <c r="N57" s="86"/>
      <c r="O57" s="87"/>
    </row>
    <row r="58" spans="1:15" x14ac:dyDescent="0.15">
      <c r="A58" s="22"/>
      <c r="B58" s="22"/>
      <c r="C58" s="22"/>
      <c r="D58" s="22"/>
      <c r="E58" s="22"/>
      <c r="F58" s="22"/>
      <c r="G58" s="22"/>
      <c r="H58" s="22"/>
    </row>
  </sheetData>
  <mergeCells count="56">
    <mergeCell ref="I54:N54"/>
    <mergeCell ref="J56:K56"/>
    <mergeCell ref="I57:O57"/>
    <mergeCell ref="A4:A10"/>
    <mergeCell ref="A13:A29"/>
    <mergeCell ref="A30:A33"/>
    <mergeCell ref="A35:A41"/>
    <mergeCell ref="F13:F15"/>
    <mergeCell ref="F23:F24"/>
    <mergeCell ref="I2:I14"/>
    <mergeCell ref="I16:I26"/>
    <mergeCell ref="I28:I40"/>
    <mergeCell ref="I42:I51"/>
    <mergeCell ref="G23:H24"/>
    <mergeCell ref="A45:H46"/>
    <mergeCell ref="G40:H40"/>
    <mergeCell ref="G41:H41"/>
    <mergeCell ref="K41:N41"/>
    <mergeCell ref="G42:H42"/>
    <mergeCell ref="G44:H44"/>
    <mergeCell ref="G35:H35"/>
    <mergeCell ref="G36:H36"/>
    <mergeCell ref="G37:H37"/>
    <mergeCell ref="G38:H38"/>
    <mergeCell ref="G39:H39"/>
    <mergeCell ref="I27:N27"/>
    <mergeCell ref="G28:H28"/>
    <mergeCell ref="G29:H29"/>
    <mergeCell ref="G32:H32"/>
    <mergeCell ref="D33:E33"/>
    <mergeCell ref="G33:H33"/>
    <mergeCell ref="G20:H20"/>
    <mergeCell ref="G21:H21"/>
    <mergeCell ref="G22:H22"/>
    <mergeCell ref="G25:H25"/>
    <mergeCell ref="G26:H26"/>
    <mergeCell ref="I15:N15"/>
    <mergeCell ref="G16:H16"/>
    <mergeCell ref="G17:H17"/>
    <mergeCell ref="G18:H18"/>
    <mergeCell ref="G19:H19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B1:H1"/>
    <mergeCell ref="G2:H2"/>
    <mergeCell ref="G3:H3"/>
    <mergeCell ref="G4:H4"/>
    <mergeCell ref="G5:H5"/>
  </mergeCells>
  <phoneticPr fontId="33" type="noConversion"/>
  <pageMargins left="0.31388888888888899" right="0.70763888888888904" top="0.35416666666666702" bottom="0.35416666666666702" header="0.31388888888888899" footer="0.31388888888888899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115" zoomScaleNormal="115" workbookViewId="0">
      <selection activeCell="I16" sqref="I16"/>
    </sheetView>
  </sheetViews>
  <sheetFormatPr defaultColWidth="9" defaultRowHeight="13.5" x14ac:dyDescent="0.15"/>
  <cols>
    <col min="1" max="1" width="8.5" customWidth="1"/>
    <col min="2" max="2" width="13.125" customWidth="1"/>
    <col min="3" max="3" width="24.25" style="1" customWidth="1"/>
    <col min="4" max="4" width="10.125" style="1" customWidth="1"/>
    <col min="5" max="5" width="6" style="1" customWidth="1"/>
    <col min="6" max="6" width="13.625" style="1" customWidth="1"/>
    <col min="7" max="7" width="16" style="1" customWidth="1"/>
    <col min="8" max="8" width="19.25" style="54" customWidth="1"/>
    <col min="9" max="9" width="24.625" customWidth="1"/>
  </cols>
  <sheetData>
    <row r="1" spans="1:9" ht="13.5" customHeight="1" x14ac:dyDescent="0.15">
      <c r="A1" s="102" t="s">
        <v>156</v>
      </c>
      <c r="B1" s="103"/>
      <c r="C1" s="103"/>
      <c r="D1" s="103"/>
      <c r="E1" s="103"/>
      <c r="F1" s="103"/>
      <c r="G1" s="104"/>
      <c r="H1" s="103"/>
      <c r="I1" s="105"/>
    </row>
    <row r="2" spans="1:9" x14ac:dyDescent="0.15">
      <c r="A2" s="106"/>
      <c r="B2" s="107"/>
      <c r="C2" s="107"/>
      <c r="D2" s="107"/>
      <c r="E2" s="107"/>
      <c r="F2" s="107"/>
      <c r="G2" s="107"/>
      <c r="H2" s="107"/>
      <c r="I2" s="108"/>
    </row>
    <row r="3" spans="1:9" x14ac:dyDescent="0.15">
      <c r="A3" s="109"/>
      <c r="B3" s="110"/>
      <c r="C3" s="110"/>
      <c r="D3" s="110"/>
      <c r="E3" s="110"/>
      <c r="F3" s="110"/>
      <c r="G3" s="110"/>
      <c r="H3" s="110"/>
      <c r="I3" s="111"/>
    </row>
    <row r="4" spans="1:9" ht="19.5" customHeight="1" x14ac:dyDescent="0.15">
      <c r="A4" s="99" t="s">
        <v>157</v>
      </c>
      <c r="B4" s="100"/>
      <c r="C4" s="100"/>
      <c r="D4" s="100"/>
      <c r="E4" s="101"/>
      <c r="F4" s="99" t="s">
        <v>160</v>
      </c>
      <c r="G4" s="100"/>
      <c r="H4" s="100"/>
      <c r="I4" s="101"/>
    </row>
    <row r="5" spans="1:9" ht="19.5" customHeight="1" x14ac:dyDescent="0.15">
      <c r="A5" s="114" t="s">
        <v>152</v>
      </c>
      <c r="B5" s="115"/>
      <c r="C5" s="115"/>
      <c r="D5" s="115"/>
      <c r="E5" s="116"/>
      <c r="F5" s="99" t="s">
        <v>153</v>
      </c>
      <c r="G5" s="100"/>
      <c r="H5" s="100"/>
      <c r="I5" s="101"/>
    </row>
    <row r="6" spans="1:9" ht="20.100000000000001" customHeight="1" x14ac:dyDescent="0.15">
      <c r="A6" s="114" t="s">
        <v>158</v>
      </c>
      <c r="B6" s="115"/>
      <c r="C6" s="115"/>
      <c r="D6" s="115"/>
      <c r="E6" s="116"/>
      <c r="F6" s="99" t="s">
        <v>154</v>
      </c>
      <c r="G6" s="100"/>
      <c r="H6" s="100"/>
      <c r="I6" s="101"/>
    </row>
    <row r="7" spans="1:9" ht="24.75" customHeight="1" x14ac:dyDescent="0.15">
      <c r="A7" s="114" t="s">
        <v>159</v>
      </c>
      <c r="B7" s="115"/>
      <c r="C7" s="115"/>
      <c r="D7" s="115"/>
      <c r="E7" s="116"/>
      <c r="F7" s="99" t="s">
        <v>155</v>
      </c>
      <c r="G7" s="100"/>
      <c r="H7" s="100"/>
      <c r="I7" s="101"/>
    </row>
    <row r="8" spans="1:9" ht="21" customHeight="1" x14ac:dyDescent="0.15">
      <c r="A8" s="117" t="s">
        <v>161</v>
      </c>
      <c r="B8" s="62" t="s">
        <v>165</v>
      </c>
      <c r="C8" s="62"/>
      <c r="D8" s="62">
        <v>8</v>
      </c>
      <c r="E8" s="62"/>
      <c r="F8" s="63"/>
      <c r="G8" s="64">
        <v>1</v>
      </c>
      <c r="H8" s="65">
        <v>1050</v>
      </c>
      <c r="I8" s="57"/>
    </row>
    <row r="9" spans="1:9" ht="21" customHeight="1" x14ac:dyDescent="0.15">
      <c r="A9" s="118"/>
      <c r="B9" s="62" t="s">
        <v>162</v>
      </c>
      <c r="C9" s="62" t="s">
        <v>163</v>
      </c>
      <c r="D9" s="62">
        <v>2</v>
      </c>
      <c r="E9" s="62" t="s">
        <v>167</v>
      </c>
      <c r="F9" s="63">
        <v>400</v>
      </c>
      <c r="G9" s="64">
        <v>6</v>
      </c>
      <c r="H9" s="65">
        <f>G9*F9*D9</f>
        <v>4800</v>
      </c>
      <c r="I9" s="57"/>
    </row>
    <row r="10" spans="1:9" ht="21" customHeight="1" x14ac:dyDescent="0.15">
      <c r="A10" s="118"/>
      <c r="B10" s="62" t="s">
        <v>162</v>
      </c>
      <c r="C10" s="62" t="s">
        <v>164</v>
      </c>
      <c r="D10" s="62">
        <v>2</v>
      </c>
      <c r="E10" s="62"/>
      <c r="F10" s="63">
        <v>400</v>
      </c>
      <c r="G10" s="64">
        <v>7</v>
      </c>
      <c r="H10" s="65">
        <f>G10*F10*D10</f>
        <v>5600</v>
      </c>
      <c r="I10" s="57"/>
    </row>
    <row r="11" spans="1:9" ht="21" customHeight="1" x14ac:dyDescent="0.15">
      <c r="A11" s="118"/>
      <c r="B11" s="62" t="s">
        <v>166</v>
      </c>
      <c r="C11" s="62" t="s">
        <v>168</v>
      </c>
      <c r="D11" s="62">
        <v>2</v>
      </c>
      <c r="E11" s="62"/>
      <c r="F11" s="63">
        <v>40</v>
      </c>
      <c r="G11" s="64">
        <v>6</v>
      </c>
      <c r="H11" s="65">
        <f>G11*F11*D11</f>
        <v>480</v>
      </c>
      <c r="I11" s="57"/>
    </row>
    <row r="12" spans="1:9" ht="21" customHeight="1" x14ac:dyDescent="0.15">
      <c r="A12" s="119"/>
      <c r="B12" s="62" t="s">
        <v>166</v>
      </c>
      <c r="C12" s="62" t="s">
        <v>169</v>
      </c>
      <c r="D12" s="62">
        <v>2</v>
      </c>
      <c r="E12" s="62"/>
      <c r="F12" s="63">
        <v>40</v>
      </c>
      <c r="G12" s="64">
        <v>7</v>
      </c>
      <c r="H12" s="65">
        <f>G12*F12*D12</f>
        <v>560</v>
      </c>
      <c r="I12" s="57"/>
    </row>
    <row r="13" spans="1:9" ht="21" customHeight="1" x14ac:dyDescent="0.15">
      <c r="A13" s="66"/>
      <c r="B13" s="62"/>
      <c r="C13" s="62"/>
      <c r="D13" s="62"/>
      <c r="E13" s="62"/>
      <c r="F13" s="63"/>
      <c r="G13" s="64"/>
      <c r="H13" s="65"/>
      <c r="I13" s="57"/>
    </row>
    <row r="14" spans="1:9" ht="21" customHeight="1" x14ac:dyDescent="0.15">
      <c r="A14" s="66"/>
      <c r="B14" s="62"/>
      <c r="C14" s="62"/>
      <c r="D14" s="62"/>
      <c r="E14" s="62"/>
      <c r="F14" s="63"/>
      <c r="G14" s="64" t="s">
        <v>170</v>
      </c>
      <c r="H14" s="65">
        <f>SUM(H8:H13)</f>
        <v>12490</v>
      </c>
      <c r="I14" s="57"/>
    </row>
    <row r="15" spans="1:9" ht="21" customHeight="1" x14ac:dyDescent="0.15">
      <c r="A15" s="66"/>
      <c r="B15" s="62"/>
      <c r="C15" s="62"/>
      <c r="D15" s="62"/>
      <c r="E15" s="62"/>
      <c r="F15" s="63"/>
      <c r="G15" s="64" t="s">
        <v>171</v>
      </c>
      <c r="H15" s="65">
        <f>H14*0.06</f>
        <v>749.4</v>
      </c>
      <c r="I15" s="57"/>
    </row>
    <row r="16" spans="1:9" ht="20.100000000000001" customHeight="1" x14ac:dyDescent="0.15">
      <c r="A16" s="55"/>
      <c r="B16" s="55"/>
      <c r="C16" s="112"/>
      <c r="D16" s="113"/>
      <c r="E16" s="113"/>
      <c r="F16" s="113"/>
      <c r="G16" s="68" t="s">
        <v>172</v>
      </c>
      <c r="H16" s="69">
        <f>H14+H15</f>
        <v>13239.4</v>
      </c>
      <c r="I16" s="57"/>
    </row>
    <row r="17" spans="1:9" ht="20.100000000000001" customHeight="1" x14ac:dyDescent="0.15">
      <c r="A17" s="55"/>
      <c r="B17" s="55"/>
      <c r="C17" s="60"/>
      <c r="D17" s="61"/>
      <c r="E17" s="61"/>
      <c r="F17" s="61"/>
      <c r="G17" s="67"/>
      <c r="H17" s="56"/>
      <c r="I17" s="57"/>
    </row>
    <row r="18" spans="1:9" ht="24.95" customHeight="1" x14ac:dyDescent="0.15">
      <c r="A18" s="57"/>
      <c r="B18" s="57"/>
      <c r="C18" s="58"/>
      <c r="D18" s="58"/>
      <c r="E18" s="58"/>
      <c r="F18" s="59"/>
      <c r="G18" s="59"/>
      <c r="H18" s="59"/>
      <c r="I18" s="57"/>
    </row>
  </sheetData>
  <mergeCells count="11">
    <mergeCell ref="A4:E4"/>
    <mergeCell ref="A1:I3"/>
    <mergeCell ref="F4:I4"/>
    <mergeCell ref="C16:F16"/>
    <mergeCell ref="A5:E5"/>
    <mergeCell ref="A6:E6"/>
    <mergeCell ref="A7:E7"/>
    <mergeCell ref="F5:I5"/>
    <mergeCell ref="F6:I6"/>
    <mergeCell ref="F7:I7"/>
    <mergeCell ref="A8:A12"/>
  </mergeCells>
  <phoneticPr fontId="33" type="noConversion"/>
  <pageMargins left="0.62986111111111098" right="0.47222222222222199" top="1" bottom="1" header="0.51180555555555596" footer="0.51180555555555596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2017年物料</vt:lpstr>
      <vt:lpstr>物料0122修</vt:lpstr>
      <vt:lpstr>'2017年物料'!Print_Area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ep</cp:lastModifiedBy>
  <cp:lastPrinted>2019-06-27T02:35:26Z</cp:lastPrinted>
  <dcterms:created xsi:type="dcterms:W3CDTF">2014-05-27T03:55:00Z</dcterms:created>
  <dcterms:modified xsi:type="dcterms:W3CDTF">2019-12-02T03:32:33Z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