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songshuang/Documents/EP/2021/大众/大众进口汽车南区车展/"/>
    </mc:Choice>
  </mc:AlternateContent>
  <xr:revisionPtr revIDLastSave="0" documentId="13_ncr:1_{1C56993B-AB03-C945-A2C2-09D920E7F22D}" xr6:coauthVersionLast="43" xr6:coauthVersionMax="43" xr10:uidLastSave="{00000000-0000-0000-0000-000000000000}"/>
  <bookViews>
    <workbookView xWindow="5340" yWindow="460" windowWidth="19200" windowHeight="15560" activeTab="2" xr2:uid="{00000000-000D-0000-FFFF-FFFF00000000}"/>
  </bookViews>
  <sheets>
    <sheet name="汇金玄武" sheetId="13" state="hidden" r:id="rId1"/>
    <sheet name="Summary" sheetId="17" r:id="rId2"/>
    <sheet name="service item-2 Wave" sheetId="16" r:id="rId3"/>
  </sheets>
  <definedNames>
    <definedName name="_xlnm.Print_Area" localSheetId="2">'service item-2 Wave'!$A$1:$I$30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0" i="16" l="1"/>
  <c r="H7" i="16" l="1"/>
  <c r="H12" i="16"/>
  <c r="H26" i="16" l="1"/>
  <c r="H20" i="16"/>
  <c r="H21" i="16"/>
  <c r="H22" i="16"/>
  <c r="H23" i="16"/>
  <c r="H24" i="16"/>
  <c r="H25" i="16"/>
  <c r="H27" i="16"/>
  <c r="H19" i="16"/>
  <c r="H17" i="16"/>
  <c r="H16" i="16"/>
  <c r="H15" i="16" s="1"/>
  <c r="H14" i="16"/>
  <c r="H13" i="16" s="1"/>
  <c r="H8" i="16"/>
  <c r="H9" i="16"/>
  <c r="H10" i="16"/>
  <c r="H11" i="16"/>
  <c r="H18" i="16" l="1"/>
  <c r="H6" i="16"/>
  <c r="B6" i="17"/>
  <c r="B7" i="17"/>
  <c r="B5" i="17"/>
  <c r="B4" i="17"/>
  <c r="B3" i="17"/>
  <c r="B2" i="17"/>
  <c r="H29" i="16" l="1"/>
  <c r="C7" i="17" s="1"/>
  <c r="G13" i="13"/>
  <c r="G14" i="13"/>
  <c r="G16" i="13"/>
  <c r="G17" i="13"/>
  <c r="G15" i="13" s="1"/>
  <c r="G18" i="13"/>
  <c r="G19" i="13"/>
  <c r="G20" i="13"/>
  <c r="G24" i="13"/>
  <c r="G23" i="13" s="1"/>
  <c r="G28" i="13"/>
  <c r="G29" i="13"/>
  <c r="G37" i="13"/>
  <c r="G34" i="13" s="1"/>
  <c r="G38" i="13"/>
  <c r="G40" i="13"/>
  <c r="G43" i="13"/>
  <c r="G46" i="13"/>
  <c r="G53" i="13"/>
  <c r="G52" i="13" s="1"/>
  <c r="G58" i="13"/>
  <c r="G12" i="13"/>
  <c r="C6" i="17" l="1"/>
  <c r="G60" i="13"/>
  <c r="G61" i="13" s="1"/>
  <c r="C4" i="17"/>
  <c r="C3" i="17"/>
  <c r="C5" i="17"/>
  <c r="C2" i="17"/>
  <c r="C8" i="17" l="1"/>
</calcChain>
</file>

<file path=xl/sharedStrings.xml><?xml version="1.0" encoding="utf-8"?>
<sst xmlns="http://schemas.openxmlformats.org/spreadsheetml/2006/main" count="223" uniqueCount="145">
  <si>
    <t>Event Name      :</t>
  </si>
  <si>
    <t xml:space="preserve">Team Meeting 2010 </t>
  </si>
  <si>
    <t>Event Date(s)  :</t>
  </si>
  <si>
    <t>2010-5  6-8</t>
  </si>
  <si>
    <t>Event Location :</t>
  </si>
  <si>
    <t>Qingdao</t>
  </si>
  <si>
    <t xml:space="preserve">Provider </t>
  </si>
  <si>
    <t>Stella Hou (Houxiaochan);13810359913;67087298</t>
  </si>
  <si>
    <t>S/No</t>
  </si>
  <si>
    <t xml:space="preserve">DESCRIPTION </t>
  </si>
  <si>
    <t xml:space="preserve">Sort </t>
  </si>
  <si>
    <t>Qty</t>
  </si>
  <si>
    <t xml:space="preserve">Service Provider </t>
  </si>
  <si>
    <t>Remarks</t>
  </si>
  <si>
    <t xml:space="preserve">Rental Per Day (RMB) </t>
  </si>
  <si>
    <t>Total Rental (RMB)</t>
  </si>
  <si>
    <t>Team Building</t>
  </si>
  <si>
    <t>Program</t>
  </si>
  <si>
    <t>trainer</t>
  </si>
  <si>
    <t>pax</t>
  </si>
  <si>
    <t>Banner for teambuilding theme</t>
  </si>
  <si>
    <t>(600cm*75cm)</t>
  </si>
  <si>
    <t>nos</t>
  </si>
  <si>
    <t xml:space="preserve">Decoration </t>
  </si>
  <si>
    <t>Reception</t>
  </si>
  <si>
    <t>A1 Size Poster/Easel stand</t>
  </si>
  <si>
    <t>set</t>
  </si>
  <si>
    <t xml:space="preserve">Main Tent </t>
  </si>
  <si>
    <t xml:space="preserve">German Banner Standee Size:1200mm*2500mm(H)  </t>
  </si>
  <si>
    <t>Podium Logo</t>
  </si>
  <si>
    <t>Size:600mm*400mm(H)</t>
  </si>
  <si>
    <t>Directional Signage</t>
  </si>
  <si>
    <t>Shuttle bus</t>
  </si>
  <si>
    <r>
      <t>Coach</t>
    </r>
    <r>
      <rPr>
        <sz val="9"/>
        <rFont val="宋体"/>
        <family val="3"/>
        <charset val="134"/>
      </rPr>
      <t>（</t>
    </r>
    <r>
      <rPr>
        <sz val="9"/>
        <rFont val="Tahoma"/>
        <family val="2"/>
      </rPr>
      <t>Buick GL8</t>
    </r>
    <r>
      <rPr>
        <sz val="9"/>
        <rFont val="宋体"/>
        <family val="3"/>
        <charset val="134"/>
      </rPr>
      <t>）</t>
    </r>
  </si>
  <si>
    <t xml:space="preserve">May.6th </t>
  </si>
  <si>
    <t>南京机场到扬州酒店接机</t>
  </si>
  <si>
    <t>May.8th</t>
  </si>
  <si>
    <t>扬州酒店到南京机场送机</t>
  </si>
  <si>
    <t>Hotel Fee</t>
  </si>
  <si>
    <t>Meeting Room</t>
  </si>
  <si>
    <t>group discussion style,half a day</t>
  </si>
  <si>
    <t>Flowers in Meeting room</t>
  </si>
  <si>
    <t>X show</t>
  </si>
  <si>
    <t>Tea break</t>
  </si>
  <si>
    <t>twice</t>
  </si>
  <si>
    <t>Lunch</t>
  </si>
  <si>
    <t>Dinner</t>
  </si>
  <si>
    <t xml:space="preserve">May.7th </t>
  </si>
  <si>
    <t>Wine</t>
  </si>
  <si>
    <t>Fruits for rooms</t>
  </si>
  <si>
    <t xml:space="preserve">AV Equipment </t>
  </si>
  <si>
    <t>Video System</t>
  </si>
  <si>
    <t xml:space="preserve">Screen </t>
  </si>
  <si>
    <t>120"</t>
  </si>
  <si>
    <t>Projector</t>
  </si>
  <si>
    <t>4000 lumen</t>
  </si>
  <si>
    <t>Anyloway Switch</t>
  </si>
  <si>
    <t>Wireless Handheld Microphone</t>
  </si>
  <si>
    <t>by hotel</t>
  </si>
  <si>
    <t>Wireless Mouse</t>
  </si>
  <si>
    <t>Speaker High Power</t>
  </si>
  <si>
    <t xml:space="preserve">Audio Mixer </t>
  </si>
  <si>
    <t>Min.16 Channels</t>
  </si>
  <si>
    <t>Travel allowance</t>
  </si>
  <si>
    <t>tickets</t>
  </si>
  <si>
    <t>service person from Beijing</t>
  </si>
  <si>
    <t>twin room</t>
  </si>
  <si>
    <t>Accommodation 1 room *3 days</t>
  </si>
  <si>
    <t>Others</t>
  </si>
  <si>
    <t>Mineral Water</t>
  </si>
  <si>
    <t>2 bottles/P.P</t>
  </si>
  <si>
    <t>Snacks</t>
  </si>
  <si>
    <t>Sports drink ,chocolate</t>
  </si>
  <si>
    <t>gift</t>
  </si>
  <si>
    <t>T-shirt</t>
  </si>
  <si>
    <t>240g cotton with logo</t>
  </si>
  <si>
    <t>Game props</t>
  </si>
  <si>
    <t>晚宴游戏道具及设计执行</t>
  </si>
  <si>
    <t>Manpower</t>
  </si>
  <si>
    <t>Temp</t>
  </si>
  <si>
    <t>Video taking</t>
  </si>
  <si>
    <t xml:space="preserve">Photographer </t>
  </si>
  <si>
    <t>Memorial CD</t>
  </si>
  <si>
    <t>Video edit</t>
  </si>
  <si>
    <t>less than 5 minutes</t>
  </si>
  <si>
    <t>Service Charge</t>
  </si>
  <si>
    <t>Sub-Total</t>
  </si>
  <si>
    <t>Gov.Tax</t>
  </si>
  <si>
    <t>Total</t>
  </si>
  <si>
    <t>Event Date(s)    : 按照Brief为准</t>
  </si>
  <si>
    <t>Qty</t>
    <phoneticPr fontId="1" type="noConversion"/>
  </si>
  <si>
    <t>city</t>
    <phoneticPr fontId="1" type="noConversion"/>
  </si>
  <si>
    <t xml:space="preserve">Venue Rental </t>
    <phoneticPr fontId="1" type="noConversion"/>
  </si>
  <si>
    <t>㎡</t>
    <phoneticPr fontId="1" type="noConversion"/>
  </si>
  <si>
    <t>(unit price with tax included)</t>
    <phoneticPr fontId="1" type="noConversion"/>
  </si>
  <si>
    <t>pax</t>
    <phoneticPr fontId="34" type="noConversion"/>
  </si>
  <si>
    <t>礼仪服装</t>
    <phoneticPr fontId="34" type="noConversion"/>
  </si>
  <si>
    <t>3rd parties</t>
  </si>
  <si>
    <t>现场执行工作人员</t>
    <phoneticPr fontId="34" type="noConversion"/>
  </si>
  <si>
    <t>现场执行工作人员住宿</t>
    <phoneticPr fontId="34" type="noConversion"/>
  </si>
  <si>
    <t>现场执行人员城际及市内交通</t>
    <rPh sb="9" eb="10">
      <t>shi nei</t>
    </rPh>
    <phoneticPr fontId="34" type="noConversion"/>
  </si>
  <si>
    <t>接待台礼仪</t>
    <phoneticPr fontId="34" type="noConversion"/>
  </si>
  <si>
    <t>现场执行工作人员餐饮</t>
    <phoneticPr fontId="1" type="noConversion"/>
  </si>
  <si>
    <t>Remarks</t>
    <phoneticPr fontId="1" type="noConversion"/>
  </si>
  <si>
    <t>Event Logistics &amp; Others</t>
    <phoneticPr fontId="1" type="noConversion"/>
  </si>
  <si>
    <t>Material Production</t>
    <phoneticPr fontId="1" type="noConversion"/>
  </si>
  <si>
    <t>兼职小蜜蜂</t>
    <phoneticPr fontId="1" type="noConversion"/>
  </si>
  <si>
    <t>车辆保洁及展台保洁服装</t>
    <phoneticPr fontId="1" type="noConversion"/>
  </si>
  <si>
    <t>车辆保洁</t>
    <phoneticPr fontId="1" type="noConversion"/>
  </si>
  <si>
    <t>展台保洁</t>
    <phoneticPr fontId="1" type="noConversion"/>
  </si>
  <si>
    <t>per</t>
    <phoneticPr fontId="34" type="noConversion"/>
  </si>
  <si>
    <t>Name of Goods/Service</t>
  </si>
  <si>
    <t>Agency Fee</t>
  </si>
  <si>
    <t>Tax</t>
  </si>
  <si>
    <t>书210x285mm，24P，封面250g 铜正背4色印刷，正面覆亮膜，内文157g 铜正背4色印刷。装订方式：骑马订</t>
  </si>
  <si>
    <t>现场试驾教练</t>
  </si>
  <si>
    <r>
      <t>Rental Per m</t>
    </r>
    <r>
      <rPr>
        <b/>
        <sz val="10"/>
        <rFont val="Calibri"/>
        <family val="2"/>
      </rPr>
      <t>²/
Per pax</t>
    </r>
    <r>
      <rPr>
        <b/>
        <sz val="10"/>
        <rFont val="Arial"/>
        <family val="2"/>
      </rPr>
      <t xml:space="preserve"> (RMB) </t>
    </r>
  </si>
  <si>
    <t>Total (RMB)</t>
  </si>
  <si>
    <t>长沙</t>
  </si>
  <si>
    <t>武汉</t>
  </si>
  <si>
    <t>深圳</t>
  </si>
  <si>
    <t>厦门</t>
  </si>
  <si>
    <t>宁波</t>
  </si>
  <si>
    <t>东莞</t>
  </si>
  <si>
    <t>0.5</t>
  </si>
  <si>
    <t>1</t>
  </si>
  <si>
    <t>2套服装</t>
  </si>
  <si>
    <t>5月1日-5月5日 展期5天</t>
  </si>
  <si>
    <t>6月12日-6月20日 展期9天</t>
  </si>
  <si>
    <t>5月20日-5月24日 展期5天</t>
  </si>
  <si>
    <t>7月2日-7月5日 展期4天</t>
  </si>
  <si>
    <t>8月27日-8月30日 展期4天</t>
  </si>
  <si>
    <t>4月30日-5月3日 展期4天</t>
  </si>
  <si>
    <t>2人／站，6场展期31天</t>
  </si>
  <si>
    <t>2人／站，6场展期31天，包括开展前1天车辆整备</t>
  </si>
  <si>
    <t>途锐宣传</t>
  </si>
  <si>
    <r>
      <t>Event Name      :2021</t>
    </r>
    <r>
      <rPr>
        <b/>
        <sz val="10"/>
        <rFont val="宋体"/>
        <family val="3"/>
        <charset val="134"/>
      </rPr>
      <t>年</t>
    </r>
    <r>
      <rPr>
        <b/>
        <sz val="10"/>
        <rFont val="Arial"/>
        <family val="2"/>
      </rPr>
      <t>SBUS</t>
    </r>
    <r>
      <rPr>
        <b/>
        <sz val="10"/>
        <rFont val="宋体"/>
        <family val="3"/>
        <charset val="134"/>
      </rPr>
      <t>车展支持项目I （4-8月）</t>
    </r>
  </si>
  <si>
    <t>车展场次：6场</t>
  </si>
  <si>
    <t>2人／站，6场展期31天，包括开展前1天开荒保洁</t>
  </si>
  <si>
    <t>1人／站，6场展期31天，含每站提前一天彩排及撤展</t>
  </si>
  <si>
    <t>1人／站，6场车展往返城际交通、市内交通</t>
  </si>
  <si>
    <t>1人／站，6场展期31天，每站提前一天彩排</t>
  </si>
  <si>
    <t>6</t>
  </si>
  <si>
    <t>4人／站，6场展期31天</t>
  </si>
  <si>
    <t>1人/站，6场展期18天, 包含开展前1天试驾路线规划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</si>
</sst>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;@"/>
    <numFmt numFmtId="177" formatCode="0_);\(0\)"/>
    <numFmt numFmtId="178" formatCode="[$￥-804]#,##0.00"/>
    <numFmt numFmtId="179" formatCode="&quot;￥&quot;#,##0.00_);[Red]\(&quot;￥&quot;#,##0.00\)"/>
    <numFmt numFmtId="180" formatCode="&quot;¥&quot;\ #,##0.00"/>
    <numFmt numFmtId="181" formatCode="0.00_);[Red]\(0.00\)"/>
    <numFmt numFmtId="182" formatCode="&quot;￥&quot;#,##0.00;&quot;￥&quot;\-#,##0.00"/>
  </numFmts>
  <fonts count="45">
    <font>
      <sz val="12"/>
      <name val="宋体"/>
      <charset val="134"/>
    </font>
    <font>
      <sz val="9"/>
      <name val="宋体"/>
      <family val="3"/>
      <charset val="134"/>
    </font>
    <font>
      <sz val="9"/>
      <name val="Tahoma"/>
      <family val="2"/>
    </font>
    <font>
      <sz val="9"/>
      <color indexed="8"/>
      <name val="宋体"/>
      <family val="3"/>
      <charset val="134"/>
    </font>
    <font>
      <sz val="9"/>
      <color indexed="8"/>
      <name val="Tahoma"/>
      <family val="2"/>
    </font>
    <font>
      <sz val="12"/>
      <name val="Times New Roman"/>
      <family val="1"/>
    </font>
    <font>
      <sz val="10"/>
      <name val="Geneva"/>
      <family val="2"/>
    </font>
    <font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b/>
      <i/>
      <sz val="9"/>
      <name val="Tahoma"/>
      <family val="2"/>
    </font>
    <font>
      <i/>
      <sz val="10.5"/>
      <name val="Tahoma"/>
      <family val="2"/>
    </font>
    <font>
      <sz val="10.5"/>
      <name val="Tahoma"/>
      <family val="2"/>
    </font>
    <font>
      <b/>
      <sz val="9"/>
      <color indexed="8"/>
      <name val="Tahoma"/>
      <family val="2"/>
    </font>
    <font>
      <b/>
      <i/>
      <sz val="9"/>
      <color indexed="8"/>
      <name val="Tahoma"/>
      <family val="2"/>
    </font>
    <font>
      <sz val="12"/>
      <name val="VW Headline OT-Black"/>
      <family val="2"/>
    </font>
    <font>
      <sz val="10"/>
      <name val="汉仪大黑简"/>
      <family val="3"/>
      <charset val="134"/>
    </font>
    <font>
      <b/>
      <i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Tahoma"/>
      <family val="2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微软雅黑"/>
      <family val="2"/>
      <charset val="134"/>
    </font>
    <font>
      <sz val="8"/>
      <name val="微软雅黑"/>
      <family val="2"/>
      <charset val="134"/>
    </font>
    <font>
      <sz val="8"/>
      <color theme="1"/>
      <name val="微软雅黑"/>
      <family val="2"/>
      <charset val="134"/>
    </font>
    <font>
      <i/>
      <sz val="9"/>
      <name val="Arial"/>
      <family val="2"/>
    </font>
    <font>
      <b/>
      <sz val="10"/>
      <name val="Calibri"/>
      <family val="2"/>
    </font>
    <font>
      <b/>
      <sz val="9"/>
      <color rgb="FF000000"/>
      <name val="微软雅黑"/>
      <family val="2"/>
      <charset val="134"/>
    </font>
    <font>
      <b/>
      <i/>
      <sz val="9"/>
      <color rgb="FF000000"/>
      <name val="微软雅黑"/>
      <family val="2"/>
      <charset val="134"/>
    </font>
    <font>
      <sz val="9"/>
      <name val="DengXian"/>
      <family val="2"/>
      <charset val="134"/>
      <scheme val="minor"/>
    </font>
    <font>
      <sz val="9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12"/>
      <color indexed="9"/>
      <name val="VW Head Office"/>
      <family val="2"/>
    </font>
    <font>
      <sz val="12"/>
      <color indexed="9"/>
      <name val="Tahoma"/>
      <family val="2"/>
    </font>
    <font>
      <b/>
      <i/>
      <sz val="14"/>
      <name val="VW Text Office"/>
      <family val="2"/>
    </font>
    <font>
      <b/>
      <strike/>
      <sz val="9"/>
      <color rgb="FFFF0000"/>
      <name val="微软雅黑"/>
      <family val="2"/>
      <charset val="134"/>
    </font>
    <font>
      <strike/>
      <sz val="9"/>
      <color rgb="FFFF0000"/>
      <name val="微软雅黑"/>
      <family val="2"/>
      <charset val="134"/>
    </font>
    <font>
      <strike/>
      <sz val="11"/>
      <color rgb="FFFF0000"/>
      <name val="微软雅黑"/>
      <family val="2"/>
      <charset val="134"/>
    </font>
    <font>
      <sz val="9"/>
      <color rgb="FFFF0000"/>
      <name val="微软雅黑"/>
      <family val="2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25" fillId="0" borderId="0"/>
    <xf numFmtId="0" fontId="6" fillId="0" borderId="0"/>
    <xf numFmtId="0" fontId="25" fillId="0" borderId="0"/>
  </cellStyleXfs>
  <cellXfs count="241">
    <xf numFmtId="0" fontId="0" fillId="0" borderId="0" xfId="0"/>
    <xf numFmtId="0" fontId="7" fillId="0" borderId="0" xfId="0" applyFont="1"/>
    <xf numFmtId="0" fontId="2" fillId="0" borderId="0" xfId="0" applyFont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76" fontId="8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vertical="center"/>
    </xf>
    <xf numFmtId="0" fontId="2" fillId="2" borderId="3" xfId="3" applyFont="1" applyFill="1" applyBorder="1" applyAlignment="1">
      <alignment vertical="center"/>
    </xf>
    <xf numFmtId="0" fontId="2" fillId="2" borderId="3" xfId="3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vertical="center"/>
    </xf>
    <xf numFmtId="178" fontId="12" fillId="2" borderId="3" xfId="0" applyNumberFormat="1" applyFont="1" applyFill="1" applyBorder="1" applyAlignment="1">
      <alignment vertical="center" wrapText="1"/>
    </xf>
    <xf numFmtId="49" fontId="13" fillId="2" borderId="4" xfId="0" applyNumberFormat="1" applyFont="1" applyFill="1" applyBorder="1" applyAlignment="1">
      <alignment vertical="center" wrapText="1"/>
    </xf>
    <xf numFmtId="0" fontId="10" fillId="0" borderId="2" xfId="3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vertical="center" wrapText="1"/>
    </xf>
    <xf numFmtId="0" fontId="2" fillId="0" borderId="3" xfId="3" applyFont="1" applyBorder="1" applyAlignment="1">
      <alignment vertical="center" wrapText="1"/>
    </xf>
    <xf numFmtId="39" fontId="2" fillId="0" borderId="3" xfId="0" applyNumberFormat="1" applyFont="1" applyFill="1" applyBorder="1" applyAlignment="1">
      <alignment vertical="center" wrapText="1"/>
    </xf>
    <xf numFmtId="39" fontId="2" fillId="0" borderId="4" xfId="0" applyNumberFormat="1" applyFont="1" applyFill="1" applyBorder="1" applyAlignment="1">
      <alignment vertical="center" wrapText="1"/>
    </xf>
    <xf numFmtId="0" fontId="2" fillId="0" borderId="3" xfId="3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39" fontId="4" fillId="0" borderId="3" xfId="0" applyNumberFormat="1" applyFont="1" applyFill="1" applyBorder="1" applyAlignment="1">
      <alignment vertical="center" wrapText="1"/>
    </xf>
    <xf numFmtId="0" fontId="2" fillId="0" borderId="3" xfId="3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39" fontId="4" fillId="0" borderId="4" xfId="0" applyNumberFormat="1" applyFont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3" xfId="3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center" vertical="center"/>
    </xf>
    <xf numFmtId="39" fontId="4" fillId="0" borderId="4" xfId="0" applyNumberFormat="1" applyFont="1" applyBorder="1" applyAlignment="1">
      <alignment horizontal="right" vertical="center"/>
    </xf>
    <xf numFmtId="0" fontId="10" fillId="2" borderId="3" xfId="3" applyFont="1" applyFill="1" applyBorder="1" applyAlignment="1">
      <alignment vertical="center"/>
    </xf>
    <xf numFmtId="177" fontId="4" fillId="2" borderId="3" xfId="0" applyNumberFormat="1" applyFont="1" applyFill="1" applyBorder="1" applyAlignment="1">
      <alignment horizontal="center" vertical="center"/>
    </xf>
    <xf numFmtId="39" fontId="4" fillId="0" borderId="3" xfId="0" applyNumberFormat="1" applyFont="1" applyFill="1" applyBorder="1" applyAlignment="1">
      <alignment horizontal="right" vertical="center"/>
    </xf>
    <xf numFmtId="39" fontId="4" fillId="0" borderId="4" xfId="0" applyNumberFormat="1" applyFont="1" applyFill="1" applyBorder="1" applyAlignment="1">
      <alignment vertical="center" wrapText="1"/>
    </xf>
    <xf numFmtId="39" fontId="4" fillId="2" borderId="3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vertical="center" wrapText="1"/>
    </xf>
    <xf numFmtId="39" fontId="4" fillId="2" borderId="3" xfId="0" applyNumberFormat="1" applyFont="1" applyFill="1" applyBorder="1" applyAlignment="1">
      <alignment vertical="center"/>
    </xf>
    <xf numFmtId="39" fontId="4" fillId="2" borderId="4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vertical="center" wrapText="1"/>
    </xf>
    <xf numFmtId="0" fontId="10" fillId="5" borderId="2" xfId="3" applyFont="1" applyFill="1" applyBorder="1" applyAlignment="1">
      <alignment horizontal="center" vertical="center"/>
    </xf>
    <xf numFmtId="0" fontId="2" fillId="5" borderId="3" xfId="3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39" fontId="4" fillId="2" borderId="3" xfId="0" applyNumberFormat="1" applyFont="1" applyFill="1" applyBorder="1" applyAlignment="1">
      <alignment vertical="center" wrapText="1"/>
    </xf>
    <xf numFmtId="39" fontId="4" fillId="2" borderId="4" xfId="0" applyNumberFormat="1" applyFont="1" applyFill="1" applyBorder="1" applyAlignment="1">
      <alignment vertical="center" wrapText="1"/>
    </xf>
    <xf numFmtId="0" fontId="11" fillId="2" borderId="3" xfId="3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39" fontId="2" fillId="4" borderId="3" xfId="0" applyNumberFormat="1" applyFont="1" applyFill="1" applyBorder="1" applyAlignment="1">
      <alignment vertical="center" wrapText="1"/>
    </xf>
    <xf numFmtId="39" fontId="2" fillId="4" borderId="4" xfId="0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9" fontId="9" fillId="3" borderId="0" xfId="0" applyNumberFormat="1" applyFont="1" applyFill="1" applyAlignment="1">
      <alignment vertical="center"/>
    </xf>
    <xf numFmtId="179" fontId="8" fillId="0" borderId="3" xfId="0" applyNumberFormat="1" applyFont="1" applyFill="1" applyBorder="1" applyAlignment="1">
      <alignment horizontal="center" vertical="center" wrapText="1"/>
    </xf>
    <xf numFmtId="179" fontId="11" fillId="2" borderId="3" xfId="0" applyNumberFormat="1" applyFont="1" applyFill="1" applyBorder="1" applyAlignment="1">
      <alignment horizontal="right" vertical="center" wrapText="1"/>
    </xf>
    <xf numFmtId="179" fontId="2" fillId="0" borderId="3" xfId="0" applyNumberFormat="1" applyFont="1" applyFill="1" applyBorder="1" applyAlignment="1">
      <alignment vertical="center" wrapText="1"/>
    </xf>
    <xf numFmtId="179" fontId="2" fillId="0" borderId="3" xfId="0" applyNumberFormat="1" applyFont="1" applyFill="1" applyBorder="1" applyAlignment="1">
      <alignment horizontal="right" vertical="center" wrapText="1"/>
    </xf>
    <xf numFmtId="179" fontId="4" fillId="0" borderId="3" xfId="0" applyNumberFormat="1" applyFont="1" applyFill="1" applyBorder="1" applyAlignment="1">
      <alignment horizontal="right" vertical="center" wrapText="1"/>
    </xf>
    <xf numFmtId="179" fontId="7" fillId="0" borderId="0" xfId="0" applyNumberFormat="1" applyFont="1"/>
    <xf numFmtId="179" fontId="10" fillId="2" borderId="3" xfId="0" applyNumberFormat="1" applyFont="1" applyFill="1" applyBorder="1" applyAlignment="1">
      <alignment horizontal="right" vertical="center" wrapText="1"/>
    </xf>
    <xf numFmtId="39" fontId="2" fillId="0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0" fontId="2" fillId="0" borderId="3" xfId="3" applyFont="1" applyFill="1" applyBorder="1" applyAlignment="1">
      <alignment horizontal="left" vertical="center"/>
    </xf>
    <xf numFmtId="179" fontId="14" fillId="2" borderId="3" xfId="0" applyNumberFormat="1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vertical="center" wrapText="1"/>
    </xf>
    <xf numFmtId="9" fontId="1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39" fontId="2" fillId="2" borderId="6" xfId="0" applyNumberFormat="1" applyFont="1" applyFill="1" applyBorder="1" applyAlignment="1">
      <alignment vertical="center" wrapText="1"/>
    </xf>
    <xf numFmtId="39" fontId="2" fillId="2" borderId="7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179" fontId="10" fillId="4" borderId="3" xfId="0" applyNumberFormat="1" applyFont="1" applyFill="1" applyBorder="1" applyAlignment="1">
      <alignment horizontal="right" vertical="center" wrapText="1"/>
    </xf>
    <xf numFmtId="179" fontId="10" fillId="2" borderId="6" xfId="0" applyNumberFormat="1" applyFont="1" applyFill="1" applyBorder="1" applyAlignment="1">
      <alignment horizontal="right" vertical="center" wrapText="1"/>
    </xf>
    <xf numFmtId="0" fontId="16" fillId="0" borderId="0" xfId="0" applyFont="1"/>
    <xf numFmtId="177" fontId="2" fillId="2" borderId="3" xfId="0" applyNumberFormat="1" applyFont="1" applyFill="1" applyBorder="1" applyAlignment="1">
      <alignment horizontal="center" vertical="center"/>
    </xf>
    <xf numFmtId="39" fontId="2" fillId="2" borderId="3" xfId="0" applyNumberFormat="1" applyFont="1" applyFill="1" applyBorder="1" applyAlignment="1">
      <alignment vertical="center"/>
    </xf>
    <xf numFmtId="39" fontId="4" fillId="2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Fill="1" applyBorder="1"/>
    <xf numFmtId="39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8" xfId="3" applyFont="1" applyFill="1" applyBorder="1" applyAlignment="1">
      <alignment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0" fontId="2" fillId="0" borderId="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/>
    </xf>
    <xf numFmtId="0" fontId="17" fillId="0" borderId="0" xfId="0" applyFont="1"/>
    <xf numFmtId="0" fontId="15" fillId="0" borderId="3" xfId="0" applyFont="1" applyFill="1" applyBorder="1" applyAlignment="1">
      <alignment vertical="center" wrapText="1"/>
    </xf>
    <xf numFmtId="0" fontId="17" fillId="0" borderId="0" xfId="0" applyFont="1" applyFill="1"/>
    <xf numFmtId="0" fontId="11" fillId="0" borderId="0" xfId="3" applyFont="1" applyFill="1" applyBorder="1" applyAlignment="1">
      <alignment vertical="center" wrapText="1"/>
    </xf>
    <xf numFmtId="0" fontId="2" fillId="0" borderId="11" xfId="3" applyFont="1" applyFill="1" applyBorder="1" applyAlignment="1">
      <alignment vertical="center" wrapText="1"/>
    </xf>
    <xf numFmtId="0" fontId="2" fillId="0" borderId="12" xfId="3" applyFont="1" applyFill="1" applyBorder="1" applyAlignment="1">
      <alignment horizontal="left" vertical="center"/>
    </xf>
    <xf numFmtId="0" fontId="2" fillId="0" borderId="12" xfId="3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39" fontId="4" fillId="0" borderId="12" xfId="0" applyNumberFormat="1" applyFont="1" applyFill="1" applyBorder="1" applyAlignment="1">
      <alignment vertical="center" wrapText="1"/>
    </xf>
    <xf numFmtId="179" fontId="4" fillId="0" borderId="12" xfId="0" applyNumberFormat="1" applyFont="1" applyFill="1" applyBorder="1" applyAlignment="1">
      <alignment horizontal="right" vertical="center" wrapText="1"/>
    </xf>
    <xf numFmtId="0" fontId="11" fillId="2" borderId="12" xfId="3" applyFont="1" applyFill="1" applyBorder="1" applyAlignment="1">
      <alignment vertical="center"/>
    </xf>
    <xf numFmtId="0" fontId="11" fillId="0" borderId="3" xfId="3" applyFont="1" applyBorder="1" applyAlignment="1">
      <alignment vertical="center"/>
    </xf>
    <xf numFmtId="0" fontId="2" fillId="0" borderId="3" xfId="3" applyFont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 wrapText="1"/>
    </xf>
    <xf numFmtId="39" fontId="2" fillId="0" borderId="3" xfId="2" applyNumberFormat="1" applyFont="1" applyFill="1" applyBorder="1" applyAlignment="1">
      <alignment vertical="center" wrapText="1"/>
    </xf>
    <xf numFmtId="179" fontId="2" fillId="0" borderId="3" xfId="2" applyNumberFormat="1" applyFont="1" applyFill="1" applyBorder="1" applyAlignment="1">
      <alignment vertical="center" wrapText="1"/>
    </xf>
    <xf numFmtId="0" fontId="2" fillId="0" borderId="3" xfId="3" applyFont="1" applyFill="1" applyBorder="1" applyAlignment="1">
      <alignment horizontal="left" vertical="center" wrapText="1"/>
    </xf>
    <xf numFmtId="39" fontId="3" fillId="0" borderId="4" xfId="0" applyNumberFormat="1" applyFont="1" applyBorder="1" applyAlignment="1">
      <alignment horizontal="left" vertical="center"/>
    </xf>
    <xf numFmtId="0" fontId="2" fillId="0" borderId="13" xfId="3" applyFont="1" applyFill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8" fillId="2" borderId="3" xfId="3" applyFont="1" applyFill="1" applyBorder="1" applyAlignment="1">
      <alignment vertical="center"/>
    </xf>
    <xf numFmtId="0" fontId="22" fillId="2" borderId="3" xfId="3" applyFont="1" applyFill="1" applyBorder="1" applyAlignment="1">
      <alignment vertical="center"/>
    </xf>
    <xf numFmtId="0" fontId="23" fillId="2" borderId="3" xfId="3" applyFont="1" applyFill="1" applyBorder="1" applyAlignment="1">
      <alignment horizontal="center" vertical="center"/>
    </xf>
    <xf numFmtId="9" fontId="22" fillId="2" borderId="3" xfId="3" applyNumberFormat="1" applyFont="1" applyFill="1" applyBorder="1" applyAlignment="1">
      <alignment vertical="center"/>
    </xf>
    <xf numFmtId="0" fontId="27" fillId="0" borderId="3" xfId="3" applyFont="1" applyFill="1" applyBorder="1" applyAlignment="1">
      <alignment vertical="center"/>
    </xf>
    <xf numFmtId="0" fontId="27" fillId="0" borderId="3" xfId="3" applyFont="1" applyFill="1" applyBorder="1" applyAlignment="1">
      <alignment horizontal="center" vertical="center"/>
    </xf>
    <xf numFmtId="0" fontId="28" fillId="5" borderId="3" xfId="3" applyFont="1" applyFill="1" applyBorder="1" applyAlignment="1">
      <alignment vertical="center" wrapText="1"/>
    </xf>
    <xf numFmtId="0" fontId="21" fillId="3" borderId="0" xfId="4" applyFont="1" applyFill="1" applyBorder="1" applyAlignment="1">
      <alignment horizontal="left" vertical="center"/>
    </xf>
    <xf numFmtId="179" fontId="21" fillId="3" borderId="0" xfId="4" applyNumberFormat="1" applyFont="1" applyFill="1" applyBorder="1" applyAlignment="1">
      <alignment vertical="center"/>
    </xf>
    <xf numFmtId="179" fontId="20" fillId="3" borderId="0" xfId="4" applyNumberFormat="1" applyFont="1" applyFill="1" applyBorder="1" applyAlignment="1">
      <alignment vertical="center"/>
    </xf>
    <xf numFmtId="179" fontId="20" fillId="3" borderId="0" xfId="4" applyNumberFormat="1" applyFont="1" applyFill="1" applyBorder="1" applyAlignment="1">
      <alignment horizontal="right" vertical="center"/>
    </xf>
    <xf numFmtId="0" fontId="19" fillId="0" borderId="0" xfId="4" applyFont="1"/>
    <xf numFmtId="49" fontId="21" fillId="4" borderId="3" xfId="4" applyNumberFormat="1" applyFont="1" applyFill="1" applyBorder="1" applyAlignment="1">
      <alignment horizontal="center" vertical="center" wrapText="1"/>
    </xf>
    <xf numFmtId="49" fontId="21" fillId="0" borderId="3" xfId="4" applyNumberFormat="1" applyFont="1" applyFill="1" applyBorder="1" applyAlignment="1">
      <alignment vertical="center" wrapText="1"/>
    </xf>
    <xf numFmtId="49" fontId="21" fillId="0" borderId="3" xfId="4" applyNumberFormat="1" applyFont="1" applyFill="1" applyBorder="1" applyAlignment="1">
      <alignment horizontal="center" vertical="center" wrapText="1"/>
    </xf>
    <xf numFmtId="49" fontId="22" fillId="0" borderId="3" xfId="4" applyNumberFormat="1" applyFont="1" applyFill="1" applyBorder="1" applyAlignment="1">
      <alignment horizontal="center" vertical="center" wrapText="1"/>
    </xf>
    <xf numFmtId="177" fontId="23" fillId="2" borderId="3" xfId="4" applyNumberFormat="1" applyFont="1" applyFill="1" applyBorder="1" applyAlignment="1">
      <alignment horizontal="center" vertical="center"/>
    </xf>
    <xf numFmtId="49" fontId="23" fillId="2" borderId="3" xfId="4" applyNumberFormat="1" applyFont="1" applyFill="1" applyBorder="1" applyAlignment="1">
      <alignment vertical="center" wrapText="1"/>
    </xf>
    <xf numFmtId="39" fontId="27" fillId="0" borderId="3" xfId="4" applyNumberFormat="1" applyFont="1" applyFill="1" applyBorder="1" applyAlignment="1">
      <alignment horizontal="right" vertical="center" wrapText="1"/>
    </xf>
    <xf numFmtId="49" fontId="28" fillId="0" borderId="3" xfId="4" applyNumberFormat="1" applyFont="1" applyFill="1" applyBorder="1" applyAlignment="1">
      <alignment vertical="center" wrapText="1"/>
    </xf>
    <xf numFmtId="0" fontId="28" fillId="0" borderId="0" xfId="4" applyFont="1" applyFill="1"/>
    <xf numFmtId="177" fontId="23" fillId="2" borderId="3" xfId="4" applyNumberFormat="1" applyFont="1" applyFill="1" applyBorder="1" applyAlignment="1">
      <alignment vertical="center"/>
    </xf>
    <xf numFmtId="179" fontId="19" fillId="0" borderId="0" xfId="4" applyNumberFormat="1" applyFont="1" applyAlignment="1">
      <alignment horizontal="right"/>
    </xf>
    <xf numFmtId="40" fontId="23" fillId="0" borderId="0" xfId="4" applyNumberFormat="1" applyFont="1"/>
    <xf numFmtId="0" fontId="23" fillId="0" borderId="0" xfId="4" applyFont="1"/>
    <xf numFmtId="0" fontId="19" fillId="0" borderId="0" xfId="4" applyFont="1" applyAlignment="1">
      <alignment horizontal="center"/>
    </xf>
    <xf numFmtId="0" fontId="32" fillId="6" borderId="14" xfId="0" applyFont="1" applyFill="1" applyBorder="1" applyAlignment="1">
      <alignment horizontal="center" vertical="center" wrapText="1" readingOrder="1"/>
    </xf>
    <xf numFmtId="0" fontId="33" fillId="6" borderId="14" xfId="0" applyFont="1" applyFill="1" applyBorder="1" applyAlignment="1">
      <alignment horizontal="left" vertical="center" wrapText="1" readingOrder="1"/>
    </xf>
    <xf numFmtId="0" fontId="32" fillId="6" borderId="14" xfId="0" applyFont="1" applyFill="1" applyBorder="1" applyAlignment="1">
      <alignment horizontal="left" vertical="center" wrapText="1" readingOrder="1"/>
    </xf>
    <xf numFmtId="0" fontId="35" fillId="6" borderId="13" xfId="0" applyFont="1" applyFill="1" applyBorder="1" applyAlignment="1">
      <alignment horizontal="center" vertical="center" wrapText="1" readingOrder="1"/>
    </xf>
    <xf numFmtId="180" fontId="35" fillId="6" borderId="3" xfId="0" applyNumberFormat="1" applyFont="1" applyFill="1" applyBorder="1" applyAlignment="1">
      <alignment horizontal="center" vertical="center" wrapText="1" readingOrder="1"/>
    </xf>
    <xf numFmtId="0" fontId="36" fillId="0" borderId="0" xfId="0" applyFont="1" applyAlignment="1">
      <alignment vertical="center"/>
    </xf>
    <xf numFmtId="0" fontId="35" fillId="0" borderId="14" xfId="0" applyFont="1" applyBorder="1" applyAlignment="1">
      <alignment horizontal="left" vertical="center" wrapText="1" readingOrder="1"/>
    </xf>
    <xf numFmtId="0" fontId="35" fillId="0" borderId="13" xfId="0" applyFont="1" applyBorder="1" applyAlignment="1">
      <alignment horizontal="center" vertical="center" wrapText="1" readingOrder="1"/>
    </xf>
    <xf numFmtId="0" fontId="36" fillId="0" borderId="3" xfId="0" applyFont="1" applyBorder="1" applyAlignment="1">
      <alignment vertical="center"/>
    </xf>
    <xf numFmtId="0" fontId="27" fillId="0" borderId="14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 readingOrder="1"/>
    </xf>
    <xf numFmtId="0" fontId="37" fillId="0" borderId="3" xfId="0" applyFont="1" applyBorder="1" applyAlignment="1">
      <alignment vertical="center"/>
    </xf>
    <xf numFmtId="179" fontId="20" fillId="3" borderId="0" xfId="4" applyNumberFormat="1" applyFont="1" applyFill="1" applyBorder="1" applyAlignment="1">
      <alignment horizontal="center" vertical="center"/>
    </xf>
    <xf numFmtId="39" fontId="23" fillId="2" borderId="3" xfId="4" applyNumberFormat="1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center" vertical="center" wrapText="1"/>
    </xf>
    <xf numFmtId="178" fontId="30" fillId="2" borderId="3" xfId="4" applyNumberFormat="1" applyFont="1" applyFill="1" applyBorder="1" applyAlignment="1">
      <alignment horizontal="center" vertical="center" wrapText="1"/>
    </xf>
    <xf numFmtId="180" fontId="32" fillId="6" borderId="3" xfId="0" applyNumberFormat="1" applyFont="1" applyFill="1" applyBorder="1" applyAlignment="1">
      <alignment horizontal="right" vertical="center" wrapText="1"/>
    </xf>
    <xf numFmtId="0" fontId="20" fillId="3" borderId="15" xfId="4" applyFont="1" applyFill="1" applyBorder="1" applyAlignment="1">
      <alignment vertical="center"/>
    </xf>
    <xf numFmtId="0" fontId="21" fillId="3" borderId="16" xfId="4" applyFont="1" applyFill="1" applyBorder="1" applyAlignment="1">
      <alignment horizontal="left" vertical="center"/>
    </xf>
    <xf numFmtId="179" fontId="21" fillId="3" borderId="16" xfId="4" applyNumberFormat="1" applyFont="1" applyFill="1" applyBorder="1" applyAlignment="1">
      <alignment vertical="center"/>
    </xf>
    <xf numFmtId="179" fontId="20" fillId="3" borderId="16" xfId="4" applyNumberFormat="1" applyFont="1" applyFill="1" applyBorder="1" applyAlignment="1">
      <alignment vertical="center"/>
    </xf>
    <xf numFmtId="179" fontId="20" fillId="3" borderId="16" xfId="4" applyNumberFormat="1" applyFont="1" applyFill="1" applyBorder="1" applyAlignment="1">
      <alignment horizontal="center" vertical="center"/>
    </xf>
    <xf numFmtId="179" fontId="20" fillId="3" borderId="16" xfId="4" applyNumberFormat="1" applyFont="1" applyFill="1" applyBorder="1" applyAlignment="1">
      <alignment horizontal="right" vertical="center"/>
    </xf>
    <xf numFmtId="0" fontId="23" fillId="3" borderId="17" xfId="4" applyFont="1" applyFill="1" applyBorder="1" applyAlignment="1">
      <alignment vertical="center"/>
    </xf>
    <xf numFmtId="0" fontId="20" fillId="3" borderId="18" xfId="4" applyFont="1" applyFill="1" applyBorder="1" applyAlignment="1">
      <alignment vertical="center"/>
    </xf>
    <xf numFmtId="0" fontId="23" fillId="3" borderId="11" xfId="4" applyFont="1" applyFill="1" applyBorder="1" applyAlignment="1">
      <alignment vertical="center"/>
    </xf>
    <xf numFmtId="179" fontId="20" fillId="3" borderId="19" xfId="4" applyNumberFormat="1" applyFont="1" applyFill="1" applyBorder="1" applyAlignment="1">
      <alignment vertical="center"/>
    </xf>
    <xf numFmtId="0" fontId="24" fillId="3" borderId="20" xfId="4" applyFont="1" applyFill="1" applyBorder="1" applyAlignment="1">
      <alignment vertical="center"/>
    </xf>
    <xf numFmtId="179" fontId="20" fillId="3" borderId="20" xfId="4" applyNumberFormat="1" applyFont="1" applyFill="1" applyBorder="1" applyAlignment="1">
      <alignment vertical="center"/>
    </xf>
    <xf numFmtId="179" fontId="20" fillId="3" borderId="20" xfId="4" applyNumberFormat="1" applyFont="1" applyFill="1" applyBorder="1" applyAlignment="1">
      <alignment horizontal="center" vertical="center"/>
    </xf>
    <xf numFmtId="179" fontId="20" fillId="3" borderId="20" xfId="4" applyNumberFormat="1" applyFont="1" applyFill="1" applyBorder="1" applyAlignment="1">
      <alignment horizontal="right" vertical="center"/>
    </xf>
    <xf numFmtId="0" fontId="22" fillId="3" borderId="21" xfId="4" applyFont="1" applyFill="1" applyBorder="1" applyAlignment="1">
      <alignment horizontal="left" vertical="center"/>
    </xf>
    <xf numFmtId="179" fontId="21" fillId="0" borderId="3" xfId="4" applyNumberFormat="1" applyFont="1" applyFill="1" applyBorder="1" applyAlignment="1">
      <alignment horizontal="center" vertical="center" wrapText="1"/>
    </xf>
    <xf numFmtId="0" fontId="22" fillId="2" borderId="22" xfId="3" applyFont="1" applyFill="1" applyBorder="1" applyAlignment="1">
      <alignment horizontal="center" vertical="center"/>
    </xf>
    <xf numFmtId="0" fontId="28" fillId="0" borderId="22" xfId="3" applyFont="1" applyFill="1" applyBorder="1" applyAlignment="1">
      <alignment horizontal="center" vertical="center"/>
    </xf>
    <xf numFmtId="180" fontId="32" fillId="6" borderId="24" xfId="0" applyNumberFormat="1" applyFont="1" applyFill="1" applyBorder="1" applyAlignment="1">
      <alignment horizontal="right" vertical="center" wrapText="1"/>
    </xf>
    <xf numFmtId="0" fontId="32" fillId="6" borderId="23" xfId="0" applyFont="1" applyFill="1" applyBorder="1" applyAlignment="1">
      <alignment horizontal="center" vertical="center" wrapText="1" readingOrder="1"/>
    </xf>
    <xf numFmtId="180" fontId="35" fillId="7" borderId="3" xfId="0" applyNumberFormat="1" applyFont="1" applyFill="1" applyBorder="1" applyAlignment="1">
      <alignment horizontal="center" vertical="center" wrapText="1" readingOrder="1"/>
    </xf>
    <xf numFmtId="0" fontId="32" fillId="6" borderId="25" xfId="0" applyFont="1" applyFill="1" applyBorder="1" applyAlignment="1">
      <alignment horizontal="center" vertical="center" wrapText="1" readingOrder="1"/>
    </xf>
    <xf numFmtId="0" fontId="33" fillId="6" borderId="25" xfId="0" applyFont="1" applyFill="1" applyBorder="1" applyAlignment="1">
      <alignment horizontal="left" vertical="center" wrapText="1" readingOrder="1"/>
    </xf>
    <xf numFmtId="0" fontId="32" fillId="6" borderId="25" xfId="0" applyFont="1" applyFill="1" applyBorder="1" applyAlignment="1">
      <alignment horizontal="left" vertical="center" wrapText="1" readingOrder="1"/>
    </xf>
    <xf numFmtId="0" fontId="35" fillId="6" borderId="17" xfId="0" applyFont="1" applyFill="1" applyBorder="1" applyAlignment="1">
      <alignment horizontal="center" vertical="center" wrapText="1" readingOrder="1"/>
    </xf>
    <xf numFmtId="0" fontId="35" fillId="6" borderId="12" xfId="0" applyFont="1" applyFill="1" applyBorder="1" applyAlignment="1">
      <alignment horizontal="center" vertical="center" wrapText="1"/>
    </xf>
    <xf numFmtId="180" fontId="32" fillId="6" borderId="12" xfId="0" applyNumberFormat="1" applyFont="1" applyFill="1" applyBorder="1" applyAlignment="1">
      <alignment horizontal="right" vertical="center" wrapText="1"/>
    </xf>
    <xf numFmtId="180" fontId="35" fillId="6" borderId="12" xfId="0" applyNumberFormat="1" applyFont="1" applyFill="1" applyBorder="1" applyAlignment="1">
      <alignment horizontal="center" vertical="center" wrapText="1" readingOrder="1"/>
    </xf>
    <xf numFmtId="0" fontId="18" fillId="2" borderId="24" xfId="3" applyFont="1" applyFill="1" applyBorder="1" applyAlignment="1">
      <alignment vertical="center"/>
    </xf>
    <xf numFmtId="9" fontId="22" fillId="2" borderId="24" xfId="3" applyNumberFormat="1" applyFont="1" applyFill="1" applyBorder="1" applyAlignment="1">
      <alignment vertical="center"/>
    </xf>
    <xf numFmtId="0" fontId="23" fillId="2" borderId="24" xfId="3" applyFont="1" applyFill="1" applyBorder="1" applyAlignment="1">
      <alignment horizontal="center" vertical="center"/>
    </xf>
    <xf numFmtId="177" fontId="23" fillId="2" borderId="24" xfId="4" applyNumberFormat="1" applyFont="1" applyFill="1" applyBorder="1" applyAlignment="1">
      <alignment vertical="center"/>
    </xf>
    <xf numFmtId="178" fontId="30" fillId="2" borderId="24" xfId="4" applyNumberFormat="1" applyFont="1" applyFill="1" applyBorder="1" applyAlignment="1">
      <alignment horizontal="center" vertical="center" wrapText="1"/>
    </xf>
    <xf numFmtId="49" fontId="23" fillId="2" borderId="24" xfId="4" applyNumberFormat="1" applyFont="1" applyFill="1" applyBorder="1" applyAlignment="1">
      <alignment vertical="center" wrapText="1"/>
    </xf>
    <xf numFmtId="0" fontId="32" fillId="7" borderId="3" xfId="0" applyFont="1" applyFill="1" applyBorder="1" applyAlignment="1">
      <alignment horizontal="center" vertical="center" wrapText="1" readingOrder="1"/>
    </xf>
    <xf numFmtId="0" fontId="27" fillId="5" borderId="3" xfId="3" applyFont="1" applyFill="1" applyBorder="1" applyAlignment="1">
      <alignment horizontal="left" vertical="center" wrapText="1"/>
    </xf>
    <xf numFmtId="181" fontId="37" fillId="7" borderId="3" xfId="3" applyNumberFormat="1" applyFont="1" applyFill="1" applyBorder="1" applyAlignment="1">
      <alignment horizontal="center" vertical="center" wrapText="1"/>
    </xf>
    <xf numFmtId="49" fontId="21" fillId="4" borderId="3" xfId="4" applyNumberFormat="1" applyFont="1" applyFill="1" applyBorder="1" applyAlignment="1">
      <alignment horizontal="center" vertical="center" wrapText="1"/>
    </xf>
    <xf numFmtId="0" fontId="39" fillId="8" borderId="13" xfId="3" applyFont="1" applyFill="1" applyBorder="1" applyAlignment="1">
      <alignment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40" fillId="9" borderId="3" xfId="3" applyFont="1" applyFill="1" applyBorder="1" applyAlignment="1">
      <alignment vertical="center"/>
    </xf>
    <xf numFmtId="182" fontId="7" fillId="0" borderId="3" xfId="3" applyNumberFormat="1" applyFont="1" applyFill="1" applyBorder="1" applyAlignment="1">
      <alignment vertical="center" wrapText="1"/>
    </xf>
    <xf numFmtId="182" fontId="39" fillId="8" borderId="13" xfId="3" applyNumberFormat="1" applyFont="1" applyFill="1" applyBorder="1" applyAlignment="1">
      <alignment vertical="center" wrapText="1"/>
    </xf>
    <xf numFmtId="49" fontId="20" fillId="3" borderId="16" xfId="4" applyNumberFormat="1" applyFont="1" applyFill="1" applyBorder="1" applyAlignment="1">
      <alignment horizontal="center" vertical="center"/>
    </xf>
    <xf numFmtId="49" fontId="20" fillId="3" borderId="0" xfId="4" applyNumberFormat="1" applyFont="1" applyFill="1" applyBorder="1" applyAlignment="1">
      <alignment horizontal="center" vertical="center"/>
    </xf>
    <xf numFmtId="49" fontId="20" fillId="3" borderId="20" xfId="4" applyNumberFormat="1" applyFont="1" applyFill="1" applyBorder="1" applyAlignment="1">
      <alignment horizontal="center" vertical="center"/>
    </xf>
    <xf numFmtId="49" fontId="23" fillId="2" borderId="3" xfId="4" applyNumberFormat="1" applyFont="1" applyFill="1" applyBorder="1" applyAlignment="1">
      <alignment horizontal="center" vertical="center"/>
    </xf>
    <xf numFmtId="49" fontId="27" fillId="0" borderId="3" xfId="4" applyNumberFormat="1" applyFont="1" applyFill="1" applyBorder="1" applyAlignment="1">
      <alignment horizontal="center" vertical="center"/>
    </xf>
    <xf numFmtId="49" fontId="35" fillId="6" borderId="12" xfId="0" applyNumberFormat="1" applyFont="1" applyFill="1" applyBorder="1" applyAlignment="1">
      <alignment horizontal="center" vertical="center" wrapText="1"/>
    </xf>
    <xf numFmtId="49" fontId="35" fillId="0" borderId="3" xfId="0" applyNumberFormat="1" applyFont="1" applyBorder="1" applyAlignment="1">
      <alignment horizontal="center" vertical="center" wrapText="1"/>
    </xf>
    <xf numFmtId="49" fontId="35" fillId="7" borderId="3" xfId="0" applyNumberFormat="1" applyFont="1" applyFill="1" applyBorder="1" applyAlignment="1">
      <alignment horizontal="center" vertical="center" wrapText="1"/>
    </xf>
    <xf numFmtId="49" fontId="35" fillId="6" borderId="3" xfId="0" applyNumberFormat="1" applyFont="1" applyFill="1" applyBorder="1" applyAlignment="1">
      <alignment horizontal="center" vertical="center" wrapText="1"/>
    </xf>
    <xf numFmtId="49" fontId="23" fillId="2" borderId="24" xfId="4" applyNumberFormat="1" applyFont="1" applyFill="1" applyBorder="1" applyAlignment="1">
      <alignment horizontal="center" vertical="center"/>
    </xf>
    <xf numFmtId="49" fontId="19" fillId="0" borderId="0" xfId="4" applyNumberFormat="1" applyFont="1" applyAlignment="1">
      <alignment horizontal="center" vertical="center"/>
    </xf>
    <xf numFmtId="0" fontId="27" fillId="0" borderId="27" xfId="0" applyFont="1" applyBorder="1" applyAlignment="1">
      <alignment horizontal="center" vertical="center" wrapText="1"/>
    </xf>
    <xf numFmtId="0" fontId="35" fillId="7" borderId="3" xfId="0" applyFont="1" applyFill="1" applyBorder="1" applyAlignment="1">
      <alignment vertical="center" wrapText="1" readingOrder="1"/>
    </xf>
    <xf numFmtId="14" fontId="29" fillId="5" borderId="3" xfId="3" applyNumberFormat="1" applyFont="1" applyFill="1" applyBorder="1" applyAlignment="1">
      <alignment vertical="center" wrapText="1"/>
    </xf>
    <xf numFmtId="14" fontId="28" fillId="5" borderId="3" xfId="3" applyNumberFormat="1" applyFont="1" applyFill="1" applyBorder="1" applyAlignment="1">
      <alignment vertical="center" wrapText="1"/>
    </xf>
    <xf numFmtId="0" fontId="28" fillId="0" borderId="0" xfId="3" applyFont="1" applyFill="1" applyBorder="1" applyAlignment="1">
      <alignment horizontal="center" vertical="center"/>
    </xf>
    <xf numFmtId="49" fontId="28" fillId="0" borderId="12" xfId="4" applyNumberFormat="1" applyFont="1" applyFill="1" applyBorder="1" applyAlignment="1">
      <alignment vertical="center" wrapText="1"/>
    </xf>
    <xf numFmtId="0" fontId="37" fillId="0" borderId="13" xfId="0" applyFont="1" applyBorder="1" applyAlignment="1">
      <alignment horizontal="center" vertical="center" wrapText="1" readingOrder="1"/>
    </xf>
    <xf numFmtId="0" fontId="41" fillId="0" borderId="14" xfId="0" applyFont="1" applyBorder="1" applyAlignment="1">
      <alignment horizontal="center" vertical="center" wrapText="1" readingOrder="1"/>
    </xf>
    <xf numFmtId="0" fontId="42" fillId="0" borderId="14" xfId="0" applyFont="1" applyBorder="1" applyAlignment="1">
      <alignment horizontal="left" vertical="center" wrapText="1" readingOrder="1"/>
    </xf>
    <xf numFmtId="0" fontId="42" fillId="0" borderId="14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 readingOrder="1"/>
    </xf>
    <xf numFmtId="49" fontId="42" fillId="0" borderId="3" xfId="0" applyNumberFormat="1" applyFont="1" applyBorder="1" applyAlignment="1">
      <alignment horizontal="center" vertical="center" wrapText="1"/>
    </xf>
    <xf numFmtId="39" fontId="42" fillId="0" borderId="3" xfId="4" applyNumberFormat="1" applyFont="1" applyFill="1" applyBorder="1" applyAlignment="1">
      <alignment horizontal="right" vertical="center" wrapText="1"/>
    </xf>
    <xf numFmtId="0" fontId="43" fillId="0" borderId="3" xfId="0" applyFont="1" applyBorder="1" applyAlignment="1">
      <alignment vertical="center"/>
    </xf>
    <xf numFmtId="0" fontId="44" fillId="0" borderId="3" xfId="3" applyFont="1" applyFill="1" applyBorder="1" applyAlignment="1">
      <alignment horizontal="center" vertical="center"/>
    </xf>
    <xf numFmtId="49" fontId="44" fillId="0" borderId="3" xfId="4" applyNumberFormat="1" applyFont="1" applyFill="1" applyBorder="1" applyAlignment="1">
      <alignment horizontal="center" vertical="center"/>
    </xf>
    <xf numFmtId="39" fontId="37" fillId="0" borderId="3" xfId="4" applyNumberFormat="1" applyFont="1" applyBorder="1" applyAlignment="1">
      <alignment horizontal="center" vertical="center" wrapText="1"/>
    </xf>
    <xf numFmtId="39" fontId="37" fillId="0" borderId="12" xfId="4" applyNumberFormat="1" applyFont="1" applyBorder="1" applyAlignment="1">
      <alignment horizontal="center" vertical="center" wrapText="1"/>
    </xf>
    <xf numFmtId="39" fontId="27" fillId="0" borderId="3" xfId="4" applyNumberFormat="1" applyFont="1" applyBorder="1" applyAlignment="1">
      <alignment horizontal="center" vertical="center" wrapText="1"/>
    </xf>
    <xf numFmtId="39" fontId="42" fillId="0" borderId="3" xfId="4" applyNumberFormat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8" fillId="8" borderId="22" xfId="3" applyFont="1" applyFill="1" applyBorder="1" applyAlignment="1">
      <alignment horizontal="center" vertical="center" wrapText="1"/>
    </xf>
    <xf numFmtId="0" fontId="38" fillId="8" borderId="26" xfId="3" applyFont="1" applyFill="1" applyBorder="1" applyAlignment="1">
      <alignment horizontal="center" vertical="center" wrapText="1"/>
    </xf>
    <xf numFmtId="0" fontId="39" fillId="8" borderId="22" xfId="3" applyFont="1" applyFill="1" applyBorder="1" applyAlignment="1">
      <alignment horizontal="left" vertical="center" wrapText="1"/>
    </xf>
    <xf numFmtId="0" fontId="39" fillId="8" borderId="26" xfId="3" applyFont="1" applyFill="1" applyBorder="1" applyAlignment="1">
      <alignment horizontal="left" vertical="center" wrapText="1"/>
    </xf>
    <xf numFmtId="49" fontId="21" fillId="4" borderId="3" xfId="4" applyNumberFormat="1" applyFont="1" applyFill="1" applyBorder="1" applyAlignment="1">
      <alignment horizontal="center" vertical="center" wrapText="1"/>
    </xf>
  </cellXfs>
  <cellStyles count="5">
    <cellStyle name="_Working Schedule" xfId="1" xr:uid="{00000000-0005-0000-0000-000000000000}"/>
    <cellStyle name="Normal 2" xfId="4" xr:uid="{00000000-0005-0000-0000-000002000000}"/>
    <cellStyle name="常规" xfId="0" builtinId="0"/>
    <cellStyle name="常规 2" xfId="2" xr:uid="{00000000-0005-0000-0000-000003000000}"/>
    <cellStyle name="样式 1" xfId="3" xr:uid="{00000000-0005-0000-0000-000004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895350</xdr:colOff>
      <xdr:row>4</xdr:row>
      <xdr:rowOff>161925</xdr:rowOff>
    </xdr:to>
    <xdr:pic>
      <xdr:nvPicPr>
        <xdr:cNvPr id="1322" name="Picture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6286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opLeftCell="A40" workbookViewId="0">
      <selection activeCell="G59" sqref="G59"/>
    </sheetView>
  </sheetViews>
  <sheetFormatPr baseColWidth="10" defaultColWidth="9" defaultRowHeight="15"/>
  <cols>
    <col min="1" max="1" width="5" style="1" customWidth="1"/>
    <col min="2" max="2" width="25" style="1" customWidth="1"/>
    <col min="3" max="3" width="23" style="1" customWidth="1"/>
    <col min="4" max="4" width="5" style="1" customWidth="1"/>
    <col min="5" max="5" width="6" style="1" customWidth="1"/>
    <col min="6" max="6" width="11.5" style="1" customWidth="1"/>
    <col min="7" max="7" width="14" style="61" customWidth="1"/>
    <col min="8" max="8" width="11.5" style="1" customWidth="1"/>
    <col min="9" max="9" width="13" style="1" hidden="1" customWidth="1"/>
    <col min="10" max="10" width="10" style="1" bestFit="1" customWidth="1"/>
    <col min="11" max="11" width="9" style="1" bestFit="1"/>
    <col min="12" max="16384" width="9" style="1"/>
  </cols>
  <sheetData>
    <row r="1" spans="1:10" s="80" customFormat="1" ht="16">
      <c r="A1" s="235"/>
      <c r="B1" s="235"/>
      <c r="C1" s="235"/>
      <c r="D1" s="235"/>
      <c r="E1" s="235"/>
      <c r="F1" s="235"/>
      <c r="G1" s="235"/>
      <c r="H1" s="235"/>
    </row>
    <row r="2" spans="1:10" s="80" customFormat="1" ht="16">
      <c r="A2" s="235"/>
      <c r="B2" s="235"/>
      <c r="C2" s="235"/>
      <c r="D2" s="235"/>
      <c r="E2" s="235"/>
      <c r="F2" s="235"/>
      <c r="G2" s="235"/>
      <c r="H2" s="235"/>
    </row>
    <row r="3" spans="1:10" s="80" customFormat="1" ht="16">
      <c r="A3" s="235"/>
      <c r="B3" s="235"/>
      <c r="C3" s="235"/>
      <c r="D3" s="235"/>
      <c r="E3" s="235"/>
      <c r="F3" s="235"/>
      <c r="G3" s="235"/>
      <c r="H3" s="235"/>
    </row>
    <row r="4" spans="1:10" s="80" customFormat="1" ht="16">
      <c r="A4" s="235"/>
      <c r="B4" s="235"/>
      <c r="C4" s="235"/>
      <c r="D4" s="235"/>
      <c r="E4" s="235"/>
      <c r="F4" s="235"/>
      <c r="G4" s="235"/>
      <c r="H4" s="235"/>
    </row>
    <row r="5" spans="1:10" s="80" customFormat="1" ht="16">
      <c r="A5" s="235"/>
      <c r="B5" s="235"/>
      <c r="C5" s="235"/>
      <c r="D5" s="235"/>
      <c r="E5" s="235"/>
      <c r="F5" s="235"/>
      <c r="G5" s="235"/>
      <c r="H5" s="235"/>
    </row>
    <row r="6" spans="1:10">
      <c r="A6" s="7"/>
      <c r="B6" s="3" t="s">
        <v>0</v>
      </c>
      <c r="C6" s="4" t="s">
        <v>1</v>
      </c>
      <c r="D6" s="5"/>
      <c r="E6" s="3"/>
      <c r="F6" s="3"/>
      <c r="G6" s="55"/>
      <c r="H6" s="7"/>
    </row>
    <row r="7" spans="1:10">
      <c r="A7" s="7"/>
      <c r="B7" s="3" t="s">
        <v>2</v>
      </c>
      <c r="C7" s="6" t="s">
        <v>3</v>
      </c>
      <c r="D7" s="5"/>
      <c r="E7" s="3"/>
      <c r="F7" s="3"/>
      <c r="G7" s="55"/>
      <c r="H7" s="7"/>
    </row>
    <row r="8" spans="1:10">
      <c r="A8" s="7"/>
      <c r="B8" s="3" t="s">
        <v>4</v>
      </c>
      <c r="C8" s="3" t="s">
        <v>5</v>
      </c>
      <c r="D8" s="5"/>
      <c r="E8" s="3"/>
      <c r="F8" s="3"/>
      <c r="G8" s="55"/>
      <c r="H8" s="3"/>
    </row>
    <row r="9" spans="1:10">
      <c r="A9" s="55"/>
      <c r="B9" s="4" t="s">
        <v>6</v>
      </c>
      <c r="C9" s="4" t="s">
        <v>7</v>
      </c>
      <c r="D9" s="7"/>
      <c r="E9" s="7"/>
      <c r="F9" s="7"/>
      <c r="G9" s="55"/>
      <c r="H9" s="3"/>
      <c r="J9" s="92"/>
    </row>
    <row r="10" spans="1:10" ht="25.5" customHeight="1">
      <c r="A10" s="90" t="s">
        <v>8</v>
      </c>
      <c r="B10" s="233" t="s">
        <v>9</v>
      </c>
      <c r="C10" s="233"/>
      <c r="D10" s="8" t="s">
        <v>10</v>
      </c>
      <c r="E10" s="8" t="s">
        <v>11</v>
      </c>
      <c r="F10" s="233" t="s">
        <v>12</v>
      </c>
      <c r="G10" s="233"/>
      <c r="H10" s="91" t="s">
        <v>13</v>
      </c>
    </row>
    <row r="11" spans="1:10" ht="28">
      <c r="A11" s="9"/>
      <c r="B11" s="10"/>
      <c r="C11" s="10"/>
      <c r="D11" s="10"/>
      <c r="E11" s="10"/>
      <c r="F11" s="11" t="s">
        <v>14</v>
      </c>
      <c r="G11" s="56" t="s">
        <v>15</v>
      </c>
      <c r="H11" s="12"/>
    </row>
    <row r="12" spans="1:10">
      <c r="A12" s="13">
        <v>1</v>
      </c>
      <c r="B12" s="14" t="s">
        <v>16</v>
      </c>
      <c r="C12" s="35"/>
      <c r="D12" s="16"/>
      <c r="E12" s="36"/>
      <c r="F12" s="39"/>
      <c r="G12" s="62">
        <f>SUM(G13:G14)</f>
        <v>7550</v>
      </c>
      <c r="H12" s="40"/>
    </row>
    <row r="13" spans="1:10">
      <c r="A13" s="20"/>
      <c r="B13" s="25" t="s">
        <v>17</v>
      </c>
      <c r="C13" s="32" t="s">
        <v>18</v>
      </c>
      <c r="D13" s="28" t="s">
        <v>19</v>
      </c>
      <c r="E13" s="31">
        <v>50</v>
      </c>
      <c r="F13" s="37">
        <v>150</v>
      </c>
      <c r="G13" s="58">
        <f>SUM(E13*F13)</f>
        <v>7500</v>
      </c>
      <c r="H13" s="21"/>
      <c r="J13" s="2"/>
    </row>
    <row r="14" spans="1:10" ht="15.75" customHeight="1">
      <c r="A14" s="20"/>
      <c r="B14" s="25" t="s">
        <v>20</v>
      </c>
      <c r="C14" s="32" t="s">
        <v>21</v>
      </c>
      <c r="D14" s="28" t="s">
        <v>22</v>
      </c>
      <c r="E14" s="31">
        <v>1</v>
      </c>
      <c r="F14" s="37">
        <v>50</v>
      </c>
      <c r="G14" s="58">
        <f>SUM(E14*F14)</f>
        <v>50</v>
      </c>
      <c r="H14" s="21"/>
      <c r="J14" s="2"/>
    </row>
    <row r="15" spans="1:10" ht="15.75" customHeight="1">
      <c r="A15" s="13">
        <v>2</v>
      </c>
      <c r="B15" s="105" t="s">
        <v>23</v>
      </c>
      <c r="C15" s="35"/>
      <c r="D15" s="16"/>
      <c r="E15" s="36"/>
      <c r="F15" s="39"/>
      <c r="G15" s="62">
        <f>SUM(G16:G19)</f>
        <v>1200</v>
      </c>
      <c r="H15" s="40"/>
      <c r="J15" s="2"/>
    </row>
    <row r="16" spans="1:10" ht="15.75" customHeight="1">
      <c r="A16" s="20">
        <v>2.1</v>
      </c>
      <c r="B16" s="106" t="s">
        <v>24</v>
      </c>
      <c r="C16" s="25" t="s">
        <v>25</v>
      </c>
      <c r="D16" s="107" t="s">
        <v>26</v>
      </c>
      <c r="E16" s="108">
        <v>1</v>
      </c>
      <c r="F16" s="109">
        <v>200</v>
      </c>
      <c r="G16" s="110">
        <f>SUM(E16*F16)</f>
        <v>200</v>
      </c>
      <c r="H16" s="21"/>
      <c r="J16" s="2"/>
    </row>
    <row r="17" spans="1:10" ht="25.5" customHeight="1">
      <c r="A17" s="20">
        <v>2.2000000000000002</v>
      </c>
      <c r="B17" s="106" t="s">
        <v>27</v>
      </c>
      <c r="C17" s="25" t="s">
        <v>28</v>
      </c>
      <c r="D17" s="107" t="s">
        <v>26</v>
      </c>
      <c r="E17" s="108">
        <v>1</v>
      </c>
      <c r="F17" s="109">
        <v>800</v>
      </c>
      <c r="G17" s="110">
        <f>SUM(E17*F17)</f>
        <v>800</v>
      </c>
      <c r="H17" s="21"/>
      <c r="J17" s="2"/>
    </row>
    <row r="18" spans="1:10" ht="15.75" customHeight="1">
      <c r="A18" s="20"/>
      <c r="B18" s="25" t="s">
        <v>29</v>
      </c>
      <c r="C18" s="25" t="s">
        <v>30</v>
      </c>
      <c r="D18" s="107" t="s">
        <v>26</v>
      </c>
      <c r="E18" s="108">
        <v>1</v>
      </c>
      <c r="F18" s="109">
        <v>50</v>
      </c>
      <c r="G18" s="110">
        <f>SUM(E18*F18)</f>
        <v>50</v>
      </c>
      <c r="H18" s="21"/>
      <c r="J18" s="2"/>
    </row>
    <row r="19" spans="1:10" ht="15.75" customHeight="1">
      <c r="A19" s="20"/>
      <c r="B19" s="111" t="s">
        <v>31</v>
      </c>
      <c r="C19" s="25" t="s">
        <v>25</v>
      </c>
      <c r="D19" s="107" t="s">
        <v>26</v>
      </c>
      <c r="E19" s="108">
        <v>3</v>
      </c>
      <c r="F19" s="109">
        <v>50</v>
      </c>
      <c r="G19" s="110">
        <f>SUM(E19*F19)</f>
        <v>150</v>
      </c>
      <c r="H19" s="21"/>
      <c r="J19" s="2"/>
    </row>
    <row r="20" spans="1:10">
      <c r="A20" s="13">
        <v>3</v>
      </c>
      <c r="B20" s="14" t="s">
        <v>32</v>
      </c>
      <c r="C20" s="35"/>
      <c r="D20" s="16"/>
      <c r="E20" s="36"/>
      <c r="F20" s="39"/>
      <c r="G20" s="62">
        <f>SUM(G21:G22)</f>
        <v>4000</v>
      </c>
      <c r="H20" s="40"/>
    </row>
    <row r="21" spans="1:10" ht="14.25" customHeight="1">
      <c r="A21" s="20"/>
      <c r="B21" s="25" t="s">
        <v>33</v>
      </c>
      <c r="C21" s="32" t="s">
        <v>34</v>
      </c>
      <c r="D21" s="28" t="s">
        <v>22</v>
      </c>
      <c r="E21" s="33">
        <v>2</v>
      </c>
      <c r="F21" s="23">
        <v>1000</v>
      </c>
      <c r="G21" s="58">
        <v>2000</v>
      </c>
      <c r="H21" s="112" t="s">
        <v>35</v>
      </c>
    </row>
    <row r="22" spans="1:10">
      <c r="A22" s="20"/>
      <c r="B22" s="25" t="s">
        <v>33</v>
      </c>
      <c r="C22" s="32" t="s">
        <v>36</v>
      </c>
      <c r="D22" s="28" t="s">
        <v>22</v>
      </c>
      <c r="E22" s="31">
        <v>2</v>
      </c>
      <c r="F22" s="23">
        <v>1000</v>
      </c>
      <c r="G22" s="58">
        <v>2000</v>
      </c>
      <c r="H22" s="112" t="s">
        <v>37</v>
      </c>
      <c r="J22" s="2"/>
    </row>
    <row r="23" spans="1:10">
      <c r="A23" s="13">
        <v>4</v>
      </c>
      <c r="B23" s="14" t="s">
        <v>38</v>
      </c>
      <c r="C23" s="15"/>
      <c r="D23" s="16"/>
      <c r="E23" s="36"/>
      <c r="F23" s="41"/>
      <c r="G23" s="62">
        <f>SUM(G24:G33)</f>
        <v>66300</v>
      </c>
      <c r="H23" s="42"/>
    </row>
    <row r="24" spans="1:10" ht="14.25" customHeight="1">
      <c r="A24" s="20"/>
      <c r="B24" s="43" t="s">
        <v>39</v>
      </c>
      <c r="C24" s="43" t="s">
        <v>40</v>
      </c>
      <c r="D24" s="54" t="s">
        <v>26</v>
      </c>
      <c r="E24" s="33">
        <v>2</v>
      </c>
      <c r="F24" s="23">
        <v>3000</v>
      </c>
      <c r="G24" s="58">
        <f t="shared" ref="G24:G29" si="0">SUM(E24*F24)</f>
        <v>6000</v>
      </c>
      <c r="H24" s="30"/>
    </row>
    <row r="25" spans="1:10" ht="14.25" customHeight="1">
      <c r="A25" s="94"/>
      <c r="B25" s="43" t="s">
        <v>41</v>
      </c>
      <c r="C25" s="43"/>
      <c r="D25" s="54" t="s">
        <v>26</v>
      </c>
      <c r="E25" s="33">
        <v>2</v>
      </c>
      <c r="F25" s="23">
        <v>200</v>
      </c>
      <c r="G25" s="58">
        <v>400</v>
      </c>
      <c r="H25" s="30"/>
    </row>
    <row r="26" spans="1:10" ht="14.25" customHeight="1">
      <c r="A26" s="94"/>
      <c r="B26" s="43" t="s">
        <v>42</v>
      </c>
      <c r="C26" s="43"/>
      <c r="D26" s="54" t="s">
        <v>26</v>
      </c>
      <c r="E26" s="33">
        <v>2</v>
      </c>
      <c r="F26" s="23">
        <v>200</v>
      </c>
      <c r="G26" s="58">
        <v>400</v>
      </c>
      <c r="H26" s="30"/>
    </row>
    <row r="27" spans="1:10">
      <c r="B27" s="43" t="s">
        <v>43</v>
      </c>
      <c r="C27" s="43"/>
      <c r="D27" s="28" t="s">
        <v>19</v>
      </c>
      <c r="E27" s="33">
        <v>50</v>
      </c>
      <c r="F27" s="23">
        <v>70</v>
      </c>
      <c r="G27" s="58">
        <v>3500</v>
      </c>
      <c r="H27" s="34" t="s">
        <v>44</v>
      </c>
    </row>
    <row r="28" spans="1:10">
      <c r="A28" s="20"/>
      <c r="B28" s="43" t="s">
        <v>45</v>
      </c>
      <c r="C28" s="43" t="s">
        <v>34</v>
      </c>
      <c r="D28" s="28" t="s">
        <v>19</v>
      </c>
      <c r="E28" s="33">
        <v>50</v>
      </c>
      <c r="F28" s="23">
        <v>300</v>
      </c>
      <c r="G28" s="58">
        <f t="shared" si="0"/>
        <v>15000</v>
      </c>
      <c r="H28" s="34"/>
    </row>
    <row r="29" spans="1:10">
      <c r="A29" s="20"/>
      <c r="B29" s="43" t="s">
        <v>46</v>
      </c>
      <c r="C29" s="43" t="s">
        <v>34</v>
      </c>
      <c r="D29" s="28" t="s">
        <v>19</v>
      </c>
      <c r="E29" s="33">
        <v>50</v>
      </c>
      <c r="F29" s="23">
        <v>300</v>
      </c>
      <c r="G29" s="58">
        <f t="shared" si="0"/>
        <v>15000</v>
      </c>
      <c r="H29" s="30"/>
    </row>
    <row r="30" spans="1:10">
      <c r="A30" s="20"/>
      <c r="B30" s="43" t="s">
        <v>45</v>
      </c>
      <c r="C30" s="43" t="s">
        <v>47</v>
      </c>
      <c r="D30" s="28" t="s">
        <v>19</v>
      </c>
      <c r="E30" s="33">
        <v>50</v>
      </c>
      <c r="F30" s="23">
        <v>300</v>
      </c>
      <c r="G30" s="58">
        <v>10000</v>
      </c>
      <c r="H30" s="30"/>
    </row>
    <row r="31" spans="1:10">
      <c r="A31" s="20"/>
      <c r="B31" s="43" t="s">
        <v>46</v>
      </c>
      <c r="C31" s="43" t="s">
        <v>47</v>
      </c>
      <c r="D31" s="28" t="s">
        <v>19</v>
      </c>
      <c r="E31" s="33">
        <v>50</v>
      </c>
      <c r="F31" s="23">
        <v>300</v>
      </c>
      <c r="G31" s="58">
        <v>10000</v>
      </c>
      <c r="H31" s="30"/>
    </row>
    <row r="32" spans="1:10">
      <c r="A32" s="20"/>
      <c r="B32" s="43" t="s">
        <v>48</v>
      </c>
      <c r="C32" s="43"/>
      <c r="D32" s="28" t="s">
        <v>19</v>
      </c>
      <c r="E32" s="33">
        <v>50</v>
      </c>
      <c r="F32" s="23">
        <v>100</v>
      </c>
      <c r="G32" s="58">
        <v>5000</v>
      </c>
      <c r="H32" s="34"/>
    </row>
    <row r="33" spans="1:10">
      <c r="A33" s="20"/>
      <c r="B33" s="43" t="s">
        <v>49</v>
      </c>
      <c r="C33" s="43"/>
      <c r="D33" s="28" t="s">
        <v>26</v>
      </c>
      <c r="E33" s="33">
        <v>50</v>
      </c>
      <c r="F33" s="23">
        <v>20</v>
      </c>
      <c r="G33" s="58">
        <v>1000</v>
      </c>
      <c r="H33" s="34"/>
    </row>
    <row r="34" spans="1:10" s="29" customFormat="1" ht="12">
      <c r="A34" s="13">
        <v>5</v>
      </c>
      <c r="B34" s="14" t="s">
        <v>50</v>
      </c>
      <c r="C34" s="35"/>
      <c r="D34" s="16"/>
      <c r="E34" s="81"/>
      <c r="F34" s="82"/>
      <c r="G34" s="57">
        <f>SUM(G35:G42)</f>
        <v>2500</v>
      </c>
      <c r="H34" s="83"/>
    </row>
    <row r="35" spans="1:10" s="2" customFormat="1" ht="13">
      <c r="A35" s="20">
        <v>5.0999999999999996</v>
      </c>
      <c r="B35" s="96" t="s">
        <v>51</v>
      </c>
      <c r="C35" s="84"/>
      <c r="D35" s="85"/>
      <c r="E35" s="33"/>
      <c r="F35" s="23"/>
      <c r="G35" s="59"/>
      <c r="H35" s="34"/>
    </row>
    <row r="36" spans="1:10" s="2" customFormat="1" ht="12" customHeight="1">
      <c r="A36" s="20"/>
      <c r="B36" s="86" t="s">
        <v>52</v>
      </c>
      <c r="C36" s="84" t="s">
        <v>53</v>
      </c>
      <c r="D36" s="85" t="s">
        <v>22</v>
      </c>
      <c r="E36" s="33">
        <v>2</v>
      </c>
      <c r="F36" s="27">
        <v>150</v>
      </c>
      <c r="G36" s="58">
        <v>300</v>
      </c>
      <c r="H36" s="87"/>
    </row>
    <row r="37" spans="1:10" s="2" customFormat="1" ht="12" customHeight="1">
      <c r="A37" s="20"/>
      <c r="B37" s="86" t="s">
        <v>54</v>
      </c>
      <c r="C37" s="84" t="s">
        <v>55</v>
      </c>
      <c r="D37" s="85" t="s">
        <v>22</v>
      </c>
      <c r="E37" s="33">
        <v>2</v>
      </c>
      <c r="F37" s="23">
        <v>500</v>
      </c>
      <c r="G37" s="58">
        <f>SUM(E37*F37)</f>
        <v>1000</v>
      </c>
      <c r="H37" s="88"/>
      <c r="J37" s="77"/>
    </row>
    <row r="38" spans="1:10" s="2" customFormat="1" ht="12" customHeight="1">
      <c r="A38" s="20"/>
      <c r="B38" s="86" t="s">
        <v>56</v>
      </c>
      <c r="C38" s="84"/>
      <c r="D38" s="85" t="s">
        <v>22</v>
      </c>
      <c r="E38" s="33">
        <v>1</v>
      </c>
      <c r="F38" s="27">
        <v>1000</v>
      </c>
      <c r="G38" s="58">
        <f>SUM(E38*F38)</f>
        <v>1000</v>
      </c>
      <c r="H38" s="87"/>
    </row>
    <row r="39" spans="1:10" s="2" customFormat="1" ht="12" customHeight="1">
      <c r="A39" s="20"/>
      <c r="B39" s="86" t="s">
        <v>57</v>
      </c>
      <c r="C39" s="84"/>
      <c r="D39" s="85" t="s">
        <v>22</v>
      </c>
      <c r="E39" s="33">
        <v>2</v>
      </c>
      <c r="F39" s="27"/>
      <c r="G39" s="58"/>
      <c r="H39" s="87" t="s">
        <v>58</v>
      </c>
    </row>
    <row r="40" spans="1:10" s="2" customFormat="1" ht="12" customHeight="1">
      <c r="A40" s="20"/>
      <c r="B40" s="86" t="s">
        <v>59</v>
      </c>
      <c r="C40" s="84"/>
      <c r="D40" s="85" t="s">
        <v>22</v>
      </c>
      <c r="E40" s="26">
        <v>1</v>
      </c>
      <c r="F40" s="23">
        <v>200</v>
      </c>
      <c r="G40" s="58">
        <f>SUM(E40*F40)</f>
        <v>200</v>
      </c>
      <c r="H40" s="38"/>
    </row>
    <row r="41" spans="1:10" s="2" customFormat="1" ht="12" customHeight="1">
      <c r="A41" s="20"/>
      <c r="B41" s="86" t="s">
        <v>60</v>
      </c>
      <c r="C41" s="84"/>
      <c r="D41" s="85" t="s">
        <v>22</v>
      </c>
      <c r="E41" s="26">
        <v>4</v>
      </c>
      <c r="F41" s="84"/>
      <c r="G41" s="58">
        <v>0</v>
      </c>
      <c r="H41" s="24" t="s">
        <v>58</v>
      </c>
    </row>
    <row r="42" spans="1:10" s="2" customFormat="1" ht="12" customHeight="1">
      <c r="A42" s="20"/>
      <c r="B42" s="86" t="s">
        <v>61</v>
      </c>
      <c r="C42" s="84" t="s">
        <v>62</v>
      </c>
      <c r="D42" s="85" t="s">
        <v>22</v>
      </c>
      <c r="E42" s="26">
        <v>1</v>
      </c>
      <c r="F42" s="84"/>
      <c r="G42" s="58">
        <v>0</v>
      </c>
      <c r="H42" s="24" t="s">
        <v>58</v>
      </c>
    </row>
    <row r="43" spans="1:10" s="2" customFormat="1" ht="12" customHeight="1">
      <c r="A43" s="13">
        <v>6</v>
      </c>
      <c r="B43" s="14" t="s">
        <v>63</v>
      </c>
      <c r="C43" s="35"/>
      <c r="D43" s="16"/>
      <c r="E43" s="46"/>
      <c r="F43" s="47"/>
      <c r="G43" s="66">
        <f>SUM(G44:G45)</f>
        <v>5600</v>
      </c>
      <c r="H43" s="48"/>
    </row>
    <row r="44" spans="1:10" s="2" customFormat="1" ht="12" customHeight="1">
      <c r="A44" s="89"/>
      <c r="B44" s="25" t="s">
        <v>64</v>
      </c>
      <c r="C44" s="89" t="s">
        <v>65</v>
      </c>
      <c r="D44" s="28" t="s">
        <v>19</v>
      </c>
      <c r="E44" s="93">
        <v>2</v>
      </c>
      <c r="F44" s="27">
        <v>2200</v>
      </c>
      <c r="G44" s="60">
        <v>4400</v>
      </c>
      <c r="H44" s="34"/>
    </row>
    <row r="45" spans="1:10" s="2" customFormat="1" ht="12" customHeight="1">
      <c r="A45" s="20"/>
      <c r="B45" s="89" t="s">
        <v>66</v>
      </c>
      <c r="C45" s="65" t="s">
        <v>67</v>
      </c>
      <c r="D45" s="28" t="s">
        <v>19</v>
      </c>
      <c r="E45" s="26">
        <v>2</v>
      </c>
      <c r="F45" s="27">
        <v>600</v>
      </c>
      <c r="G45" s="60">
        <v>1200</v>
      </c>
      <c r="H45" s="38"/>
    </row>
    <row r="46" spans="1:10" s="2" customFormat="1" ht="12" customHeight="1">
      <c r="A46" s="13">
        <v>7</v>
      </c>
      <c r="B46" s="14" t="s">
        <v>68</v>
      </c>
      <c r="C46" s="35"/>
      <c r="D46" s="16"/>
      <c r="E46" s="46"/>
      <c r="F46" s="47"/>
      <c r="G46" s="66">
        <f>SUM(G47:G51)</f>
        <v>17950</v>
      </c>
      <c r="H46" s="48"/>
    </row>
    <row r="47" spans="1:10" s="2" customFormat="1" ht="12" customHeight="1">
      <c r="A47" s="89"/>
      <c r="B47" s="25" t="s">
        <v>69</v>
      </c>
      <c r="C47" s="89" t="s">
        <v>70</v>
      </c>
      <c r="D47" s="28" t="s">
        <v>19</v>
      </c>
      <c r="E47" s="93">
        <v>50</v>
      </c>
      <c r="F47" s="27">
        <v>5</v>
      </c>
      <c r="G47" s="60">
        <v>250</v>
      </c>
      <c r="H47" s="34"/>
    </row>
    <row r="48" spans="1:10" s="2" customFormat="1" ht="12" customHeight="1">
      <c r="A48" s="99"/>
      <c r="B48" s="89" t="s">
        <v>71</v>
      </c>
      <c r="C48" s="100" t="s">
        <v>72</v>
      </c>
      <c r="D48" s="101" t="s">
        <v>19</v>
      </c>
      <c r="E48" s="102">
        <v>50</v>
      </c>
      <c r="F48" s="103">
        <v>4</v>
      </c>
      <c r="G48" s="104">
        <v>200</v>
      </c>
      <c r="H48" s="34"/>
    </row>
    <row r="49" spans="1:8" s="2" customFormat="1" ht="12" customHeight="1">
      <c r="A49" s="25"/>
      <c r="B49" s="25" t="s">
        <v>73</v>
      </c>
      <c r="C49" s="65"/>
      <c r="D49" s="101" t="s">
        <v>19</v>
      </c>
      <c r="E49" s="102">
        <v>50</v>
      </c>
      <c r="F49" s="27">
        <v>300</v>
      </c>
      <c r="G49" s="60">
        <v>15000</v>
      </c>
      <c r="H49" s="34"/>
    </row>
    <row r="50" spans="1:8" s="2" customFormat="1" ht="12" customHeight="1">
      <c r="A50" s="113"/>
      <c r="B50" s="114" t="s">
        <v>74</v>
      </c>
      <c r="C50" s="114" t="s">
        <v>75</v>
      </c>
      <c r="D50" s="101" t="s">
        <v>19</v>
      </c>
      <c r="E50" s="102">
        <v>50</v>
      </c>
      <c r="F50" s="103">
        <v>40</v>
      </c>
      <c r="G50" s="104">
        <v>2000</v>
      </c>
      <c r="H50" s="34"/>
    </row>
    <row r="51" spans="1:8" s="2" customFormat="1" ht="12" customHeight="1">
      <c r="A51" s="20"/>
      <c r="B51" s="84" t="s">
        <v>76</v>
      </c>
      <c r="C51" s="115" t="s">
        <v>77</v>
      </c>
      <c r="D51" s="101"/>
      <c r="E51" s="84"/>
      <c r="F51" s="103">
        <v>500</v>
      </c>
      <c r="G51" s="104">
        <v>500</v>
      </c>
      <c r="H51" s="38"/>
    </row>
    <row r="52" spans="1:8">
      <c r="A52" s="13">
        <v>8</v>
      </c>
      <c r="B52" s="14" t="s">
        <v>78</v>
      </c>
      <c r="C52" s="35"/>
      <c r="D52" s="16"/>
      <c r="E52" s="17"/>
      <c r="F52" s="18"/>
      <c r="G52" s="57">
        <f>SUM(G53:G57)</f>
        <v>7400</v>
      </c>
      <c r="H52" s="19"/>
    </row>
    <row r="53" spans="1:8" s="2" customFormat="1" ht="12.75" customHeight="1">
      <c r="A53" s="44"/>
      <c r="B53" s="32" t="s">
        <v>79</v>
      </c>
      <c r="C53" s="45"/>
      <c r="D53" s="28" t="s">
        <v>19</v>
      </c>
      <c r="E53" s="26">
        <v>2</v>
      </c>
      <c r="F53" s="27">
        <v>300</v>
      </c>
      <c r="G53" s="59">
        <f>F53*E53</f>
        <v>600</v>
      </c>
      <c r="H53" s="24"/>
    </row>
    <row r="54" spans="1:8" s="2" customFormat="1" ht="12.75" customHeight="1">
      <c r="A54" s="44"/>
      <c r="B54" s="45" t="s">
        <v>80</v>
      </c>
      <c r="C54" s="45"/>
      <c r="D54" s="28" t="s">
        <v>19</v>
      </c>
      <c r="E54" s="26">
        <v>2</v>
      </c>
      <c r="F54" s="27">
        <v>1500</v>
      </c>
      <c r="G54" s="59">
        <v>3000</v>
      </c>
      <c r="H54" s="24"/>
    </row>
    <row r="55" spans="1:8" ht="13.5" customHeight="1">
      <c r="A55" s="20"/>
      <c r="B55" s="22" t="s">
        <v>81</v>
      </c>
      <c r="C55" s="64"/>
      <c r="D55" s="28" t="s">
        <v>19</v>
      </c>
      <c r="E55" s="33">
        <v>1</v>
      </c>
      <c r="F55" s="63">
        <v>800</v>
      </c>
      <c r="G55" s="59">
        <v>800</v>
      </c>
      <c r="H55" s="34"/>
    </row>
    <row r="56" spans="1:8">
      <c r="A56" s="20"/>
      <c r="B56" s="25" t="s">
        <v>82</v>
      </c>
      <c r="C56" s="64"/>
      <c r="D56" s="28" t="s">
        <v>26</v>
      </c>
      <c r="E56" s="33">
        <v>50</v>
      </c>
      <c r="F56" s="63">
        <v>10</v>
      </c>
      <c r="G56" s="59">
        <v>500</v>
      </c>
      <c r="H56" s="34"/>
    </row>
    <row r="57" spans="1:8">
      <c r="A57" s="20"/>
      <c r="B57" s="25" t="s">
        <v>83</v>
      </c>
      <c r="C57" s="64" t="s">
        <v>84</v>
      </c>
      <c r="D57" s="28" t="s">
        <v>26</v>
      </c>
      <c r="E57" s="33">
        <v>1</v>
      </c>
      <c r="F57" s="63">
        <v>2500</v>
      </c>
      <c r="G57" s="59">
        <v>2500</v>
      </c>
      <c r="H57" s="34"/>
    </row>
    <row r="58" spans="1:8">
      <c r="A58" s="13">
        <v>9</v>
      </c>
      <c r="B58" s="49" t="s">
        <v>85</v>
      </c>
      <c r="C58" s="15"/>
      <c r="D58" s="16"/>
      <c r="E58" s="36"/>
      <c r="F58" s="39"/>
      <c r="G58" s="66">
        <f>SUM(G59:G59)</f>
        <v>10000</v>
      </c>
      <c r="H58" s="40"/>
    </row>
    <row r="59" spans="1:8">
      <c r="A59" s="20"/>
      <c r="B59" s="32" t="s">
        <v>85</v>
      </c>
      <c r="C59" s="32"/>
      <c r="D59" s="28"/>
      <c r="E59" s="31"/>
      <c r="F59" s="27"/>
      <c r="G59" s="60">
        <v>10000</v>
      </c>
      <c r="H59" s="21"/>
    </row>
    <row r="60" spans="1:8" s="2" customFormat="1" ht="12" customHeight="1">
      <c r="A60" s="67"/>
      <c r="B60" s="50" t="s">
        <v>86</v>
      </c>
      <c r="C60" s="68"/>
      <c r="D60" s="69"/>
      <c r="E60" s="51"/>
      <c r="F60" s="52"/>
      <c r="G60" s="78">
        <f>SUM(G12,G15,G20,G23,G34,G43,G46,G52,G58)</f>
        <v>122500</v>
      </c>
      <c r="H60" s="53"/>
    </row>
    <row r="61" spans="1:8">
      <c r="A61" s="70">
        <v>10</v>
      </c>
      <c r="B61" s="71" t="s">
        <v>87</v>
      </c>
      <c r="C61" s="72">
        <v>0.06</v>
      </c>
      <c r="D61" s="73"/>
      <c r="E61" s="74"/>
      <c r="F61" s="75"/>
      <c r="G61" s="79">
        <f>G60*0.06</f>
        <v>7350</v>
      </c>
      <c r="H61" s="76"/>
    </row>
    <row r="64" spans="1:8" ht="22.5" customHeight="1">
      <c r="A64" s="94"/>
      <c r="B64" s="98"/>
      <c r="C64" s="234"/>
      <c r="D64" s="234"/>
    </row>
    <row r="66" spans="2:6">
      <c r="B66" s="97"/>
      <c r="C66" s="97"/>
      <c r="D66" s="97"/>
      <c r="E66" s="97"/>
      <c r="F66" s="95"/>
    </row>
  </sheetData>
  <mergeCells count="4">
    <mergeCell ref="B10:C10"/>
    <mergeCell ref="F10:G10"/>
    <mergeCell ref="C64:D64"/>
    <mergeCell ref="A1:H5"/>
  </mergeCells>
  <phoneticPr fontId="1" type="noConversion"/>
  <pageMargins left="0.16944444444444445" right="0.15902777777777777" top="0.67986111111111114" bottom="0.60972222222222228" header="0.5" footer="0.5"/>
  <pageSetup paperSize="9" firstPageNumber="4294963191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E11" sqref="E11"/>
    </sheetView>
  </sheetViews>
  <sheetFormatPr baseColWidth="10" defaultColWidth="8.83203125" defaultRowHeight="15"/>
  <cols>
    <col min="1" max="1" width="10.6640625" customWidth="1"/>
    <col min="2" max="2" width="36.83203125" customWidth="1"/>
    <col min="3" max="3" width="16" bestFit="1" customWidth="1"/>
  </cols>
  <sheetData>
    <row r="1" spans="1:3" ht="16">
      <c r="A1" s="236" t="s">
        <v>111</v>
      </c>
      <c r="B1" s="237"/>
      <c r="C1" s="197"/>
    </row>
    <row r="2" spans="1:3" ht="18">
      <c r="A2" s="198">
        <v>1</v>
      </c>
      <c r="B2" s="199" t="str">
        <f>'service item-2 Wave'!B6</f>
        <v xml:space="preserve">Venue Rental </v>
      </c>
      <c r="C2" s="200">
        <f>'service item-2 Wave'!H6</f>
        <v>1741800</v>
      </c>
    </row>
    <row r="3" spans="1:3" ht="18">
      <c r="A3" s="198">
        <v>2</v>
      </c>
      <c r="B3" s="199" t="str">
        <f>'service item-2 Wave'!B13</f>
        <v>Material Production</v>
      </c>
      <c r="C3" s="200">
        <f>'service item-2 Wave'!H13</f>
        <v>900</v>
      </c>
    </row>
    <row r="4" spans="1:3" ht="18">
      <c r="A4" s="198">
        <v>4</v>
      </c>
      <c r="B4" s="199" t="str">
        <f>'service item-2 Wave'!B15</f>
        <v>Event Logistics &amp; Others</v>
      </c>
      <c r="C4" s="200">
        <f>'service item-2 Wave'!H15</f>
        <v>640</v>
      </c>
    </row>
    <row r="5" spans="1:3" ht="18">
      <c r="A5" s="198">
        <v>5</v>
      </c>
      <c r="B5" s="199" t="str">
        <f>'service item-2 Wave'!B18</f>
        <v>3rd parties</v>
      </c>
      <c r="C5" s="200">
        <f>'service item-2 Wave'!H18</f>
        <v>21558</v>
      </c>
    </row>
    <row r="6" spans="1:3" ht="18">
      <c r="A6" s="198">
        <v>6</v>
      </c>
      <c r="B6" s="199" t="str">
        <f>'service item-2 Wave'!B28</f>
        <v>Agency Fee</v>
      </c>
      <c r="C6" s="200">
        <f>'service item-2 Wave'!H28</f>
        <v>0</v>
      </c>
    </row>
    <row r="7" spans="1:3" ht="18">
      <c r="A7" s="198">
        <v>7</v>
      </c>
      <c r="B7" s="199" t="str">
        <f>'service item-2 Wave'!B29</f>
        <v>Tax</v>
      </c>
      <c r="C7" s="200">
        <f>'service item-2 Wave'!H29</f>
        <v>105893.87999999999</v>
      </c>
    </row>
    <row r="8" spans="1:3">
      <c r="A8" s="238" t="s">
        <v>88</v>
      </c>
      <c r="B8" s="239"/>
      <c r="C8" s="201">
        <f>SUM(C2:C7)</f>
        <v>1870791.88</v>
      </c>
    </row>
  </sheetData>
  <mergeCells count="2">
    <mergeCell ref="A1:B1"/>
    <mergeCell ref="A8:B8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4"/>
  <sheetViews>
    <sheetView tabSelected="1" view="pageBreakPreview" zoomScaleNormal="90" zoomScaleSheetLayoutView="100" zoomScalePageLayoutView="96" workbookViewId="0">
      <selection activeCell="I31" sqref="I31"/>
    </sheetView>
  </sheetViews>
  <sheetFormatPr baseColWidth="10" defaultColWidth="9" defaultRowHeight="16"/>
  <cols>
    <col min="1" max="1" width="7" style="127" customWidth="1"/>
    <col min="2" max="2" width="24" style="127" customWidth="1"/>
    <col min="3" max="3" width="56.1640625" style="127" customWidth="1"/>
    <col min="4" max="5" width="6.5" style="127" customWidth="1"/>
    <col min="6" max="6" width="6.5" style="212" customWidth="1"/>
    <col min="7" max="7" width="13" style="141" customWidth="1"/>
    <col min="8" max="8" width="14" style="138" customWidth="1"/>
    <col min="9" max="9" width="11" style="140" customWidth="1"/>
    <col min="10" max="16384" width="9" style="127"/>
  </cols>
  <sheetData>
    <row r="1" spans="1:9" ht="15" customHeight="1">
      <c r="A1" s="159"/>
      <c r="B1" s="160" t="s">
        <v>136</v>
      </c>
      <c r="C1" s="161"/>
      <c r="D1" s="162"/>
      <c r="E1" s="162"/>
      <c r="F1" s="202"/>
      <c r="G1" s="163"/>
      <c r="H1" s="164"/>
      <c r="I1" s="165"/>
    </row>
    <row r="2" spans="1:9">
      <c r="A2" s="166"/>
      <c r="B2" s="123" t="s">
        <v>89</v>
      </c>
      <c r="C2" s="124"/>
      <c r="D2" s="125"/>
      <c r="E2" s="125"/>
      <c r="F2" s="203"/>
      <c r="G2" s="154"/>
      <c r="H2" s="126"/>
      <c r="I2" s="167"/>
    </row>
    <row r="3" spans="1:9">
      <c r="A3" s="168"/>
      <c r="B3" s="123" t="s">
        <v>137</v>
      </c>
      <c r="C3" s="169"/>
      <c r="D3" s="170"/>
      <c r="E3" s="170"/>
      <c r="F3" s="204"/>
      <c r="G3" s="171"/>
      <c r="H3" s="172"/>
      <c r="I3" s="173"/>
    </row>
    <row r="4" spans="1:9" ht="25.5" customHeight="1">
      <c r="A4" s="128" t="s">
        <v>8</v>
      </c>
      <c r="B4" s="240" t="s">
        <v>9</v>
      </c>
      <c r="C4" s="240"/>
      <c r="D4" s="128" t="s">
        <v>10</v>
      </c>
      <c r="E4" s="128" t="s">
        <v>90</v>
      </c>
      <c r="F4" s="196" t="s">
        <v>91</v>
      </c>
      <c r="G4" s="240" t="s">
        <v>12</v>
      </c>
      <c r="H4" s="240"/>
      <c r="I4" s="128" t="s">
        <v>103</v>
      </c>
    </row>
    <row r="5" spans="1:9" ht="30">
      <c r="A5" s="129"/>
      <c r="B5" s="129"/>
      <c r="C5" s="129"/>
      <c r="D5" s="129"/>
      <c r="E5" s="129"/>
      <c r="F5" s="130"/>
      <c r="G5" s="130" t="s">
        <v>116</v>
      </c>
      <c r="H5" s="174" t="s">
        <v>117</v>
      </c>
      <c r="I5" s="131"/>
    </row>
    <row r="6" spans="1:9" ht="15" customHeight="1">
      <c r="A6" s="175">
        <v>1</v>
      </c>
      <c r="B6" s="116" t="s">
        <v>92</v>
      </c>
      <c r="C6" s="117" t="s">
        <v>94</v>
      </c>
      <c r="D6" s="118"/>
      <c r="E6" s="132"/>
      <c r="F6" s="205"/>
      <c r="G6" s="155"/>
      <c r="H6" s="158">
        <f>SUM(H7:H12)</f>
        <v>1741800</v>
      </c>
      <c r="I6" s="133"/>
    </row>
    <row r="7" spans="1:9" s="136" customFormat="1" ht="15" customHeight="1">
      <c r="A7" s="176"/>
      <c r="B7" s="120" t="s">
        <v>118</v>
      </c>
      <c r="C7" s="215" t="s">
        <v>127</v>
      </c>
      <c r="D7" s="121" t="s">
        <v>93</v>
      </c>
      <c r="E7" s="227">
        <v>400</v>
      </c>
      <c r="F7" s="206" t="s">
        <v>124</v>
      </c>
      <c r="G7" s="229">
        <v>984</v>
      </c>
      <c r="H7" s="134">
        <f>E7*F7*G7</f>
        <v>196800</v>
      </c>
      <c r="I7" s="135"/>
    </row>
    <row r="8" spans="1:9" s="136" customFormat="1" ht="15" customHeight="1">
      <c r="A8" s="176"/>
      <c r="B8" s="120" t="s">
        <v>120</v>
      </c>
      <c r="C8" s="216" t="s">
        <v>128</v>
      </c>
      <c r="D8" s="121" t="s">
        <v>93</v>
      </c>
      <c r="E8" s="121">
        <v>600</v>
      </c>
      <c r="F8" s="206" t="s">
        <v>125</v>
      </c>
      <c r="G8" s="229">
        <v>1680</v>
      </c>
      <c r="H8" s="134">
        <f t="shared" ref="H8:H12" si="0">E8*F8*G8</f>
        <v>1008000</v>
      </c>
      <c r="I8" s="135"/>
    </row>
    <row r="9" spans="1:9" s="136" customFormat="1" ht="15" customHeight="1">
      <c r="A9" s="176"/>
      <c r="B9" s="120" t="s">
        <v>119</v>
      </c>
      <c r="C9" s="122" t="s">
        <v>129</v>
      </c>
      <c r="D9" s="121" t="s">
        <v>93</v>
      </c>
      <c r="E9" s="121">
        <v>400</v>
      </c>
      <c r="F9" s="228" t="s">
        <v>124</v>
      </c>
      <c r="G9" s="229">
        <v>900</v>
      </c>
      <c r="H9" s="134">
        <f t="shared" si="0"/>
        <v>180000</v>
      </c>
      <c r="I9" s="135"/>
    </row>
    <row r="10" spans="1:9" s="136" customFormat="1" ht="15" customHeight="1">
      <c r="A10" s="176"/>
      <c r="B10" s="120" t="s">
        <v>121</v>
      </c>
      <c r="C10" s="122" t="s">
        <v>130</v>
      </c>
      <c r="D10" s="121" t="s">
        <v>93</v>
      </c>
      <c r="E10" s="121">
        <v>400</v>
      </c>
      <c r="F10" s="228" t="s">
        <v>124</v>
      </c>
      <c r="G10" s="229">
        <v>950</v>
      </c>
      <c r="H10" s="134">
        <f t="shared" si="0"/>
        <v>190000</v>
      </c>
      <c r="I10" s="135"/>
    </row>
    <row r="11" spans="1:9" s="136" customFormat="1" ht="15" customHeight="1">
      <c r="A11" s="176"/>
      <c r="B11" s="120" t="s">
        <v>122</v>
      </c>
      <c r="C11" s="122" t="s">
        <v>131</v>
      </c>
      <c r="D11" s="121" t="s">
        <v>93</v>
      </c>
      <c r="E11" s="121">
        <v>400</v>
      </c>
      <c r="F11" s="228" t="s">
        <v>124</v>
      </c>
      <c r="G11" s="229">
        <v>460</v>
      </c>
      <c r="H11" s="134">
        <f t="shared" si="0"/>
        <v>92000</v>
      </c>
      <c r="I11" s="135"/>
    </row>
    <row r="12" spans="1:9" s="136" customFormat="1" ht="15" customHeight="1">
      <c r="A12" s="217"/>
      <c r="B12" s="120" t="s">
        <v>123</v>
      </c>
      <c r="C12" s="122" t="s">
        <v>132</v>
      </c>
      <c r="D12" s="121" t="s">
        <v>93</v>
      </c>
      <c r="E12" s="121">
        <v>300</v>
      </c>
      <c r="F12" s="228" t="s">
        <v>124</v>
      </c>
      <c r="G12" s="230">
        <v>500</v>
      </c>
      <c r="H12" s="134">
        <f t="shared" si="0"/>
        <v>75000</v>
      </c>
      <c r="I12" s="218"/>
    </row>
    <row r="13" spans="1:9" s="147" customFormat="1" ht="15" customHeight="1">
      <c r="A13" s="180">
        <v>2</v>
      </c>
      <c r="B13" s="181" t="s">
        <v>105</v>
      </c>
      <c r="C13" s="182"/>
      <c r="D13" s="182"/>
      <c r="E13" s="183"/>
      <c r="F13" s="207"/>
      <c r="G13" s="184"/>
      <c r="H13" s="185">
        <f>SUM(H14:H14)</f>
        <v>900</v>
      </c>
      <c r="I13" s="186"/>
    </row>
    <row r="14" spans="1:9" s="147" customFormat="1" ht="30">
      <c r="A14" s="193"/>
      <c r="B14" s="194" t="s">
        <v>135</v>
      </c>
      <c r="C14" s="214" t="s">
        <v>114</v>
      </c>
      <c r="D14" s="213" t="s">
        <v>110</v>
      </c>
      <c r="E14" s="219">
        <v>300</v>
      </c>
      <c r="F14" s="209" t="s">
        <v>142</v>
      </c>
      <c r="G14" s="195">
        <v>0.5</v>
      </c>
      <c r="H14" s="134">
        <f>G14*F14*E14</f>
        <v>900</v>
      </c>
      <c r="I14" s="179"/>
    </row>
    <row r="15" spans="1:9" s="147" customFormat="1" ht="17.25" customHeight="1">
      <c r="A15" s="142">
        <v>3</v>
      </c>
      <c r="B15" s="143" t="s">
        <v>104</v>
      </c>
      <c r="C15" s="144"/>
      <c r="D15" s="144"/>
      <c r="E15" s="145"/>
      <c r="F15" s="210"/>
      <c r="G15" s="156"/>
      <c r="H15" s="158">
        <f>SUM(H16:H17)</f>
        <v>640</v>
      </c>
      <c r="I15" s="146"/>
    </row>
    <row r="16" spans="1:9" s="147" customFormat="1" ht="15" customHeight="1">
      <c r="A16" s="152"/>
      <c r="B16" s="148" t="s">
        <v>96</v>
      </c>
      <c r="C16" s="148" t="s">
        <v>126</v>
      </c>
      <c r="D16" s="151" t="s">
        <v>95</v>
      </c>
      <c r="E16" s="149">
        <v>4</v>
      </c>
      <c r="F16" s="208">
        <v>1</v>
      </c>
      <c r="G16" s="231">
        <v>80</v>
      </c>
      <c r="H16" s="134">
        <f>G16*F16*E16</f>
        <v>320</v>
      </c>
      <c r="I16" s="153"/>
    </row>
    <row r="17" spans="1:9" s="147" customFormat="1" ht="15" customHeight="1">
      <c r="A17" s="152"/>
      <c r="B17" s="148" t="s">
        <v>107</v>
      </c>
      <c r="C17" s="148" t="s">
        <v>126</v>
      </c>
      <c r="D17" s="151" t="s">
        <v>95</v>
      </c>
      <c r="E17" s="149">
        <v>4</v>
      </c>
      <c r="F17" s="208">
        <v>1</v>
      </c>
      <c r="G17" s="231">
        <v>80</v>
      </c>
      <c r="H17" s="134">
        <f t="shared" ref="H17" si="1">G17*F17*E17</f>
        <v>320</v>
      </c>
      <c r="I17" s="153"/>
    </row>
    <row r="18" spans="1:9" s="147" customFormat="1" ht="15" customHeight="1">
      <c r="A18" s="142">
        <v>4</v>
      </c>
      <c r="B18" s="143" t="s">
        <v>97</v>
      </c>
      <c r="C18" s="144"/>
      <c r="D18" s="144"/>
      <c r="E18" s="145"/>
      <c r="F18" s="210"/>
      <c r="G18" s="156"/>
      <c r="H18" s="158">
        <f>SUM(H19:H27)</f>
        <v>21558</v>
      </c>
      <c r="I18" s="146"/>
    </row>
    <row r="19" spans="1:9" s="147" customFormat="1" ht="15" customHeight="1">
      <c r="A19" s="220"/>
      <c r="B19" s="221" t="s">
        <v>101</v>
      </c>
      <c r="C19" s="221" t="s">
        <v>133</v>
      </c>
      <c r="D19" s="222" t="s">
        <v>95</v>
      </c>
      <c r="E19" s="223">
        <v>2</v>
      </c>
      <c r="F19" s="224" t="s">
        <v>142</v>
      </c>
      <c r="G19" s="232"/>
      <c r="H19" s="225">
        <f>G19*F19*E19</f>
        <v>0</v>
      </c>
      <c r="I19" s="226"/>
    </row>
    <row r="20" spans="1:9" s="147" customFormat="1" ht="15" customHeight="1">
      <c r="A20" s="152"/>
      <c r="B20" s="221" t="s">
        <v>106</v>
      </c>
      <c r="C20" s="221" t="s">
        <v>143</v>
      </c>
      <c r="D20" s="222" t="s">
        <v>95</v>
      </c>
      <c r="E20" s="223">
        <v>4</v>
      </c>
      <c r="F20" s="224" t="s">
        <v>142</v>
      </c>
      <c r="G20" s="232"/>
      <c r="H20" s="225">
        <f t="shared" ref="H20:H27" si="2">G20*F20*E20</f>
        <v>0</v>
      </c>
      <c r="I20" s="150"/>
    </row>
    <row r="21" spans="1:9" s="147" customFormat="1" ht="15" customHeight="1">
      <c r="A21" s="152"/>
      <c r="B21" s="148" t="s">
        <v>108</v>
      </c>
      <c r="C21" s="148" t="s">
        <v>134</v>
      </c>
      <c r="D21" s="151" t="s">
        <v>95</v>
      </c>
      <c r="E21" s="149">
        <v>2</v>
      </c>
      <c r="F21" s="208" t="s">
        <v>142</v>
      </c>
      <c r="G21" s="231">
        <v>517</v>
      </c>
      <c r="H21" s="134">
        <f t="shared" si="2"/>
        <v>6204</v>
      </c>
      <c r="I21" s="150"/>
    </row>
    <row r="22" spans="1:9" s="147" customFormat="1" ht="15" customHeight="1">
      <c r="A22" s="152"/>
      <c r="B22" s="148" t="s">
        <v>109</v>
      </c>
      <c r="C22" s="148" t="s">
        <v>138</v>
      </c>
      <c r="D22" s="151" t="s">
        <v>95</v>
      </c>
      <c r="E22" s="149">
        <v>2</v>
      </c>
      <c r="F22" s="208" t="s">
        <v>142</v>
      </c>
      <c r="G22" s="231">
        <v>413</v>
      </c>
      <c r="H22" s="134">
        <f t="shared" si="2"/>
        <v>4956</v>
      </c>
      <c r="I22" s="150"/>
    </row>
    <row r="23" spans="1:9" s="147" customFormat="1" ht="15" customHeight="1">
      <c r="A23" s="152"/>
      <c r="B23" s="221" t="s">
        <v>115</v>
      </c>
      <c r="C23" s="221" t="s">
        <v>144</v>
      </c>
      <c r="D23" s="222" t="s">
        <v>19</v>
      </c>
      <c r="E23" s="223">
        <v>1</v>
      </c>
      <c r="F23" s="224" t="s">
        <v>142</v>
      </c>
      <c r="G23" s="232"/>
      <c r="H23" s="225">
        <f t="shared" si="2"/>
        <v>0</v>
      </c>
      <c r="I23" s="150"/>
    </row>
    <row r="24" spans="1:9" s="147" customFormat="1" ht="15" customHeight="1">
      <c r="A24" s="152"/>
      <c r="B24" s="148" t="s">
        <v>98</v>
      </c>
      <c r="C24" s="148" t="s">
        <v>139</v>
      </c>
      <c r="D24" s="151" t="s">
        <v>95</v>
      </c>
      <c r="E24" s="149">
        <v>1</v>
      </c>
      <c r="F24" s="208" t="s">
        <v>142</v>
      </c>
      <c r="G24" s="231">
        <v>200</v>
      </c>
      <c r="H24" s="134">
        <f t="shared" si="2"/>
        <v>1200</v>
      </c>
      <c r="I24" s="153"/>
    </row>
    <row r="25" spans="1:9" s="147" customFormat="1" ht="17">
      <c r="A25" s="152"/>
      <c r="B25" s="148" t="s">
        <v>100</v>
      </c>
      <c r="C25" s="148" t="s">
        <v>140</v>
      </c>
      <c r="D25" s="151" t="s">
        <v>95</v>
      </c>
      <c r="E25" s="149">
        <v>1</v>
      </c>
      <c r="F25" s="208" t="s">
        <v>142</v>
      </c>
      <c r="G25" s="231">
        <v>600</v>
      </c>
      <c r="H25" s="134">
        <f t="shared" si="2"/>
        <v>3600</v>
      </c>
      <c r="I25" s="150"/>
    </row>
    <row r="26" spans="1:9" s="147" customFormat="1" ht="15" customHeight="1">
      <c r="A26" s="152"/>
      <c r="B26" s="148" t="s">
        <v>99</v>
      </c>
      <c r="C26" s="148" t="s">
        <v>141</v>
      </c>
      <c r="D26" s="151" t="s">
        <v>95</v>
      </c>
      <c r="E26" s="149">
        <v>1</v>
      </c>
      <c r="F26" s="208" t="s">
        <v>142</v>
      </c>
      <c r="G26" s="231">
        <v>675</v>
      </c>
      <c r="H26" s="134">
        <f>G26*F26*E26</f>
        <v>4050</v>
      </c>
      <c r="I26" s="153"/>
    </row>
    <row r="27" spans="1:9" s="147" customFormat="1" ht="15" customHeight="1">
      <c r="A27" s="152"/>
      <c r="B27" s="148" t="s">
        <v>102</v>
      </c>
      <c r="C27" s="148" t="s">
        <v>141</v>
      </c>
      <c r="D27" s="151" t="s">
        <v>95</v>
      </c>
      <c r="E27" s="149">
        <v>1</v>
      </c>
      <c r="F27" s="208" t="s">
        <v>142</v>
      </c>
      <c r="G27" s="231">
        <v>258</v>
      </c>
      <c r="H27" s="134">
        <f t="shared" si="2"/>
        <v>1548</v>
      </c>
      <c r="I27" s="153"/>
    </row>
    <row r="28" spans="1:9" ht="15" customHeight="1">
      <c r="A28" s="178">
        <v>6</v>
      </c>
      <c r="B28" s="187" t="s">
        <v>112</v>
      </c>
      <c r="C28" s="188"/>
      <c r="D28" s="189"/>
      <c r="E28" s="190"/>
      <c r="F28" s="211"/>
      <c r="G28" s="191"/>
      <c r="H28" s="177">
        <v>0</v>
      </c>
      <c r="I28" s="192"/>
    </row>
    <row r="29" spans="1:9" ht="15" customHeight="1">
      <c r="A29" s="142">
        <v>7</v>
      </c>
      <c r="B29" s="116" t="s">
        <v>113</v>
      </c>
      <c r="C29" s="119"/>
      <c r="D29" s="118"/>
      <c r="E29" s="137"/>
      <c r="F29" s="205"/>
      <c r="G29" s="157"/>
      <c r="H29" s="158">
        <f>(H6+H13+H15+H18+H28)*0.06</f>
        <v>105893.87999999999</v>
      </c>
      <c r="I29" s="133"/>
    </row>
    <row r="30" spans="1:9" ht="15" customHeight="1">
      <c r="A30" s="142">
        <v>8</v>
      </c>
      <c r="B30" s="116" t="s">
        <v>88</v>
      </c>
      <c r="C30" s="119"/>
      <c r="D30" s="118"/>
      <c r="E30" s="137"/>
      <c r="F30" s="205"/>
      <c r="G30" s="157"/>
      <c r="H30" s="158">
        <f>H6+H15+H18++ H13+H28+H29</f>
        <v>1870791.88</v>
      </c>
      <c r="I30" s="133"/>
    </row>
    <row r="31" spans="1:9">
      <c r="I31" s="139"/>
    </row>
    <row r="34" spans="9:9">
      <c r="I34" s="139"/>
    </row>
  </sheetData>
  <mergeCells count="2">
    <mergeCell ref="B4:C4"/>
    <mergeCell ref="G4:H4"/>
  </mergeCells>
  <phoneticPr fontId="1" type="noConversion"/>
  <pageMargins left="0.16944444444444445" right="0.15902777777777777" top="0.67986111111111114" bottom="0.60972222222222228" header="0.5" footer="0.5"/>
  <pageSetup paperSize="9" scale="93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Macintosh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汇金玄武</vt:lpstr>
      <vt:lpstr>Summary</vt:lpstr>
      <vt:lpstr>service item-2 Wave</vt:lpstr>
      <vt:lpstr>'service item-2 Wave'!Print_Area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Fang</dc:creator>
  <cp:lastModifiedBy>Microsoft Office User</cp:lastModifiedBy>
  <cp:revision/>
  <cp:lastPrinted>2021-03-31T02:20:23Z</cp:lastPrinted>
  <dcterms:created xsi:type="dcterms:W3CDTF">2004-08-13T03:52:50Z</dcterms:created>
  <dcterms:modified xsi:type="dcterms:W3CDTF">2021-04-23T03:24:23Z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2052-8.1.0.3238</vt:lpwstr>
  </property>
  <property fmtid="{D5CDD505-2E9C-101B-9397-08002B2CF9AE}" pid="3" name="_NewReviewCycle">
    <vt:lpwstr/>
  </property>
</Properties>
</file>