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filterPrivacy="1"/>
  <xr:revisionPtr revIDLastSave="0" documentId="13_ncr:1_{A39E9DB8-9831-2145-A0DB-ED8F6E438578}" xr6:coauthVersionLast="47" xr6:coauthVersionMax="47" xr10:uidLastSave="{00000000-0000-0000-0000-000000000000}"/>
  <bookViews>
    <workbookView xWindow="0" yWindow="500" windowWidth="24180" windowHeight="15480" xr2:uid="{00000000-000D-0000-FFFF-FFFF00000000}"/>
  </bookViews>
  <sheets>
    <sheet name="Template for town hall agency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2" l="1"/>
  <c r="F59" i="2"/>
  <c r="F9" i="2"/>
  <c r="F4" i="2"/>
  <c r="B93" i="2"/>
  <c r="F90" i="2"/>
  <c r="C92" i="2"/>
  <c r="F85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39" i="2"/>
  <c r="E5" i="2"/>
  <c r="F5" i="2"/>
  <c r="E6" i="2"/>
  <c r="F6" i="2"/>
  <c r="E7" i="2"/>
  <c r="F7" i="2"/>
  <c r="F8" i="2"/>
  <c r="F11" i="2"/>
  <c r="F12" i="2"/>
  <c r="F13" i="2"/>
  <c r="F14" i="2"/>
  <c r="F15" i="2"/>
  <c r="F16" i="2"/>
  <c r="F17" i="2"/>
  <c r="F18" i="2"/>
  <c r="F19" i="2"/>
  <c r="F20" i="2"/>
  <c r="F21" i="2"/>
  <c r="F22" i="2"/>
  <c r="F24" i="2"/>
  <c r="F25" i="2"/>
  <c r="F26" i="2"/>
  <c r="F27" i="2"/>
  <c r="F28" i="2"/>
  <c r="F30" i="2"/>
  <c r="F31" i="2"/>
  <c r="F32" i="2"/>
  <c r="F33" i="2"/>
  <c r="F34" i="2"/>
  <c r="F35" i="2"/>
  <c r="F36" i="2"/>
  <c r="F37" i="2"/>
  <c r="F38" i="2"/>
  <c r="F73" i="2"/>
  <c r="F74" i="2"/>
  <c r="F75" i="2"/>
  <c r="F76" i="2"/>
  <c r="F77" i="2"/>
  <c r="F78" i="2"/>
  <c r="F79" i="2"/>
  <c r="F80" i="2"/>
  <c r="F81" i="2"/>
  <c r="F82" i="2"/>
  <c r="F83" i="2"/>
  <c r="F84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87" i="2"/>
  <c r="F88" i="2"/>
</calcChain>
</file>

<file path=xl/sharedStrings.xml><?xml version="1.0" encoding="utf-8"?>
<sst xmlns="http://schemas.openxmlformats.org/spreadsheetml/2006/main" count="160" uniqueCount="157">
  <si>
    <t xml:space="preserve">Agency : </t>
    <phoneticPr fontId="0" type="noConversion"/>
  </si>
  <si>
    <t>No.</t>
    <phoneticPr fontId="0" type="noConversion"/>
  </si>
  <si>
    <t>Item</t>
  </si>
  <si>
    <t>Quantity</t>
  </si>
  <si>
    <t>Unit Price</t>
  </si>
  <si>
    <t>Quotation (RMB)</t>
  </si>
  <si>
    <t>others</t>
  </si>
  <si>
    <t>Audio &amp; Video &amp; Light (AVL) System</t>
  </si>
  <si>
    <t>Video System</t>
    <phoneticPr fontId="0" type="noConversion"/>
  </si>
  <si>
    <t>Light System</t>
    <phoneticPr fontId="0" type="noConversion"/>
  </si>
  <si>
    <t>Audio System</t>
    <phoneticPr fontId="0" type="noConversion"/>
  </si>
  <si>
    <t>Livestream</t>
  </si>
  <si>
    <t>Production &amp; Others</t>
  </si>
  <si>
    <t>Manpower &amp; Transport</t>
    <phoneticPr fontId="0" type="noConversion"/>
  </si>
  <si>
    <t xml:space="preserve">(man day) </t>
  </si>
  <si>
    <t xml:space="preserve">(daily rate) </t>
  </si>
  <si>
    <t>Setup Production Transportation - 6.8m vehical</t>
    <rPh sb="0" eb="1">
      <t>yun's</t>
    </rPh>
    <phoneticPr fontId="0" type="noConversion"/>
  </si>
  <si>
    <t>Designs 2D/3D</t>
    <phoneticPr fontId="0" type="noConversion"/>
  </si>
  <si>
    <t>VAT</t>
  </si>
  <si>
    <t>Template - 2021 Q2-Q4 Audi China town hall</t>
  </si>
  <si>
    <t>Time</t>
  </si>
  <si>
    <t>Stage &amp; Backdrop Construction</t>
    <phoneticPr fontId="10" type="noConversion"/>
  </si>
  <si>
    <t>搭建</t>
    <phoneticPr fontId="10" type="noConversion"/>
  </si>
  <si>
    <t>Backdrop</t>
    <phoneticPr fontId="10" type="noConversion"/>
  </si>
  <si>
    <t>背景板</t>
    <phoneticPr fontId="10" type="noConversion"/>
  </si>
  <si>
    <t>幕布框架</t>
    <phoneticPr fontId="10" type="noConversion"/>
  </si>
  <si>
    <t>Floor Protection - carpet &amp; others</t>
    <phoneticPr fontId="0" type="noConversion"/>
  </si>
  <si>
    <t>地毯及地面保护</t>
    <phoneticPr fontId="10" type="noConversion"/>
  </si>
  <si>
    <t>Packaging - air-bubble tape, packageing materials &amp; consumable items</t>
    <phoneticPr fontId="0" type="noConversion"/>
  </si>
  <si>
    <t>包装、安装、运输</t>
    <phoneticPr fontId="10" type="noConversion"/>
  </si>
  <si>
    <t>Video Switcher - extron 630</t>
    <phoneticPr fontId="0" type="noConversion"/>
  </si>
  <si>
    <r>
      <t>630</t>
    </r>
    <r>
      <rPr>
        <sz val="11"/>
        <color theme="1"/>
        <rFont val="宋体"/>
        <family val="3"/>
        <charset val="134"/>
      </rPr>
      <t>切换器</t>
    </r>
    <phoneticPr fontId="10" type="noConversion"/>
  </si>
  <si>
    <t>Center Monitor - Benq G2400W LCD monitor</t>
    <phoneticPr fontId="0" type="noConversion"/>
  </si>
  <si>
    <t>显示器</t>
    <phoneticPr fontId="10" type="noConversion"/>
  </si>
  <si>
    <t>Video Distribution Amplifier - Extron VGA DA4</t>
    <phoneticPr fontId="0" type="noConversion"/>
  </si>
  <si>
    <t>视频分配器</t>
    <phoneticPr fontId="10" type="noConversion"/>
  </si>
  <si>
    <t>Optic Fiber Cable - between all display &amp; playback</t>
    <phoneticPr fontId="0" type="noConversion"/>
  </si>
  <si>
    <t>光纤</t>
    <phoneticPr fontId="10" type="noConversion"/>
  </si>
  <si>
    <t>Monitors - 60 in. Plasma LCD monitor for speakers</t>
    <phoneticPr fontId="0" type="noConversion"/>
  </si>
  <si>
    <r>
      <t>60</t>
    </r>
    <r>
      <rPr>
        <sz val="11"/>
        <color theme="1"/>
        <rFont val="宋体"/>
        <family val="3"/>
        <charset val="134"/>
      </rPr>
      <t>寸提词器</t>
    </r>
    <r>
      <rPr>
        <sz val="11"/>
        <color theme="1"/>
        <rFont val="Audi Type"/>
        <family val="2"/>
      </rPr>
      <t xml:space="preserve"> </t>
    </r>
    <phoneticPr fontId="10" type="noConversion"/>
  </si>
  <si>
    <t>Front TV Set - 60 in. Plasma TV set for Skype live</t>
    <phoneticPr fontId="0" type="noConversion"/>
  </si>
  <si>
    <r>
      <t>60</t>
    </r>
    <r>
      <rPr>
        <sz val="11"/>
        <color theme="1"/>
        <rFont val="宋体"/>
        <family val="3"/>
        <charset val="134"/>
      </rPr>
      <t>寸等离子电视</t>
    </r>
    <r>
      <rPr>
        <sz val="11"/>
        <color theme="1"/>
        <rFont val="Audi Type"/>
        <family val="2"/>
      </rPr>
      <t xml:space="preserve"> </t>
    </r>
    <r>
      <rPr>
        <sz val="11"/>
        <color theme="1"/>
        <rFont val="宋体"/>
        <family val="3"/>
        <charset val="134"/>
      </rPr>
      <t>及支架</t>
    </r>
    <phoneticPr fontId="10" type="noConversion"/>
  </si>
  <si>
    <t xml:space="preserve">TV/Monitor Holder &amp; Cover </t>
    <phoneticPr fontId="0" type="noConversion"/>
  </si>
  <si>
    <t>Voltage-stabilized Power - UPS 4KW</t>
    <phoneticPr fontId="0" type="noConversion"/>
  </si>
  <si>
    <t>稳压器</t>
    <phoneticPr fontId="10" type="noConversion"/>
  </si>
  <si>
    <t xml:space="preserve">Power Distributor Cabinet </t>
    <phoneticPr fontId="0" type="noConversion"/>
  </si>
  <si>
    <t>电柜</t>
    <phoneticPr fontId="10" type="noConversion"/>
  </si>
  <si>
    <t>Distant Page-tuner (cue-light)</t>
    <phoneticPr fontId="0" type="noConversion"/>
  </si>
  <si>
    <t>翻页器</t>
    <phoneticPr fontId="10" type="noConversion"/>
  </si>
  <si>
    <t xml:space="preserve">MacBook Pro </t>
    <phoneticPr fontId="0" type="noConversion"/>
  </si>
  <si>
    <t>苹果笔记本</t>
    <phoneticPr fontId="10" type="noConversion"/>
  </si>
  <si>
    <t>字幕机</t>
    <phoneticPr fontId="10" type="noConversion"/>
  </si>
  <si>
    <t>Light Stand - TRUSS 400*600 T-stand</t>
    <phoneticPr fontId="0" type="noConversion"/>
  </si>
  <si>
    <r>
      <t>T</t>
    </r>
    <r>
      <rPr>
        <sz val="11"/>
        <color theme="1"/>
        <rFont val="宋体"/>
        <family val="3"/>
        <charset val="134"/>
      </rPr>
      <t>杆</t>
    </r>
    <phoneticPr fontId="10" type="noConversion"/>
  </si>
  <si>
    <t>Downlight &amp; Facelight OBD</t>
    <phoneticPr fontId="0" type="noConversion"/>
  </si>
  <si>
    <t>面光灯</t>
    <phoneticPr fontId="10" type="noConversion"/>
  </si>
  <si>
    <t>硅箱</t>
    <phoneticPr fontId="10" type="noConversion"/>
  </si>
  <si>
    <t>Light Console - MA grand MAQ 0 Light Console</t>
    <phoneticPr fontId="0" type="noConversion"/>
  </si>
  <si>
    <t>灯控台</t>
    <phoneticPr fontId="10" type="noConversion"/>
  </si>
  <si>
    <t>Power &amp; Cable</t>
    <phoneticPr fontId="10" type="noConversion"/>
  </si>
  <si>
    <t>线材</t>
    <phoneticPr fontId="10" type="noConversion"/>
  </si>
  <si>
    <t>Audio Console - Madas M32 Digital Audio Mixer 32CH</t>
    <phoneticPr fontId="0" type="noConversion"/>
  </si>
  <si>
    <r>
      <t>32</t>
    </r>
    <r>
      <rPr>
        <sz val="11"/>
        <color theme="1"/>
        <rFont val="宋体"/>
        <family val="3"/>
        <charset val="134"/>
      </rPr>
      <t>路调音台</t>
    </r>
    <phoneticPr fontId="10" type="noConversion"/>
  </si>
  <si>
    <t>Full-range Soundbox - NEXO PS-15 Full Range Speaker</t>
    <phoneticPr fontId="0" type="noConversion"/>
  </si>
  <si>
    <t>全频音箱</t>
    <phoneticPr fontId="10" type="noConversion"/>
  </si>
  <si>
    <t>Bass Soundbox - NEXO PS-16 Full Range Bass Speaker</t>
    <phoneticPr fontId="0" type="noConversion"/>
  </si>
  <si>
    <t>低音</t>
    <phoneticPr fontId="10" type="noConversion"/>
  </si>
  <si>
    <t xml:space="preserve">Digital Amplifier - CREST Amplifier </t>
    <phoneticPr fontId="0" type="noConversion"/>
  </si>
  <si>
    <t>功放</t>
    <phoneticPr fontId="10" type="noConversion"/>
  </si>
  <si>
    <t>Hand Microphone - Wireless Handhold</t>
    <phoneticPr fontId="0" type="noConversion"/>
  </si>
  <si>
    <t>无线麦</t>
    <phoneticPr fontId="10" type="noConversion"/>
  </si>
  <si>
    <t xml:space="preserve">Headset Microphone </t>
    <phoneticPr fontId="0" type="noConversion"/>
  </si>
  <si>
    <t>头戴麦</t>
    <phoneticPr fontId="10" type="noConversion"/>
  </si>
  <si>
    <t>Distribution Amplifier 470-900MHZ/full range</t>
    <phoneticPr fontId="0" type="noConversion"/>
  </si>
  <si>
    <t>分配器</t>
    <phoneticPr fontId="10" type="noConversion"/>
  </si>
  <si>
    <t xml:space="preserve">MacBook Pro </t>
    <phoneticPr fontId="0" type="noConversion"/>
  </si>
  <si>
    <t>笔记本</t>
    <phoneticPr fontId="10" type="noConversion"/>
  </si>
  <si>
    <t>Power Distribution Cabinet - DC</t>
    <phoneticPr fontId="0" type="noConversion"/>
  </si>
  <si>
    <t>配电箱</t>
    <phoneticPr fontId="10" type="noConversion"/>
  </si>
  <si>
    <t>在线直播</t>
    <phoneticPr fontId="10" type="noConversion"/>
  </si>
  <si>
    <r>
      <t>900</t>
    </r>
    <r>
      <rPr>
        <sz val="11"/>
        <color theme="1"/>
        <rFont val="宋体"/>
        <family val="3"/>
        <charset val="134"/>
      </rPr>
      <t>人</t>
    </r>
    <phoneticPr fontId="10" type="noConversion"/>
  </si>
  <si>
    <t>摄影师</t>
    <phoneticPr fontId="10" type="noConversion"/>
  </si>
  <si>
    <r>
      <t>4g</t>
    </r>
    <r>
      <rPr>
        <sz val="11"/>
        <color theme="1"/>
        <rFont val="宋体"/>
        <family val="3"/>
        <charset val="134"/>
      </rPr>
      <t>网卡</t>
    </r>
    <phoneticPr fontId="10" type="noConversion"/>
  </si>
  <si>
    <t>电缆</t>
    <phoneticPr fontId="10" type="noConversion"/>
  </si>
  <si>
    <t>Walkie-Talkie</t>
    <phoneticPr fontId="10" type="noConversion"/>
  </si>
  <si>
    <t>对讲机</t>
    <phoneticPr fontId="10" type="noConversion"/>
  </si>
  <si>
    <t>MC Card - with Lines Printed</t>
    <phoneticPr fontId="0" type="noConversion"/>
  </si>
  <si>
    <t>主持人手卡</t>
    <phoneticPr fontId="10" type="noConversion"/>
  </si>
  <si>
    <t>Mic Box</t>
    <phoneticPr fontId="0" type="noConversion"/>
  </si>
  <si>
    <t>麦克风套</t>
    <phoneticPr fontId="10" type="noConversion"/>
  </si>
  <si>
    <t>Folded seats - borrowed from V-Space</t>
    <phoneticPr fontId="0" type="noConversion"/>
  </si>
  <si>
    <t>座椅租赁</t>
    <phoneticPr fontId="10" type="noConversion"/>
  </si>
  <si>
    <t>Roll-up Banner</t>
    <phoneticPr fontId="0" type="noConversion"/>
  </si>
  <si>
    <t xml:space="preserve">Bottle Water  </t>
    <phoneticPr fontId="0" type="noConversion"/>
  </si>
  <si>
    <t>矿泉水</t>
    <phoneticPr fontId="10" type="noConversion"/>
  </si>
  <si>
    <t>Epidemic Prevention Supplies</t>
    <phoneticPr fontId="10" type="noConversion"/>
  </si>
  <si>
    <t>防疫物资</t>
    <phoneticPr fontId="10" type="noConversion"/>
  </si>
  <si>
    <t>Printer</t>
    <phoneticPr fontId="0" type="noConversion"/>
  </si>
  <si>
    <t>打印机</t>
    <phoneticPr fontId="10" type="noConversion"/>
  </si>
  <si>
    <t>Staff badge</t>
    <phoneticPr fontId="0" type="noConversion"/>
  </si>
  <si>
    <t>Flowers</t>
    <phoneticPr fontId="0" type="noConversion"/>
  </si>
  <si>
    <t>鲜花</t>
    <phoneticPr fontId="10" type="noConversion"/>
  </si>
  <si>
    <t>Ipad -rantel</t>
    <phoneticPr fontId="0" type="noConversion"/>
  </si>
  <si>
    <t>IPAD</t>
    <phoneticPr fontId="10" type="noConversion"/>
  </si>
  <si>
    <t>VIP name sticker</t>
    <phoneticPr fontId="0" type="noConversion"/>
  </si>
  <si>
    <r>
      <t>VIP</t>
    </r>
    <r>
      <rPr>
        <sz val="11"/>
        <color theme="1"/>
        <rFont val="宋体"/>
        <family val="3"/>
        <charset val="134"/>
      </rPr>
      <t>坐席卡</t>
    </r>
    <phoneticPr fontId="10" type="noConversion"/>
  </si>
  <si>
    <t>Setup Production Manpower - setup workers*4, evacuation*3</t>
    <phoneticPr fontId="0" type="noConversion"/>
  </si>
  <si>
    <r>
      <rPr>
        <sz val="11"/>
        <color theme="1"/>
        <rFont val="宋体"/>
        <family val="3"/>
        <charset val="134"/>
      </rPr>
      <t>搭建工人</t>
    </r>
    <r>
      <rPr>
        <sz val="11"/>
        <color theme="1"/>
        <rFont val="Audi Type"/>
        <family val="2"/>
      </rPr>
      <t xml:space="preserve">   </t>
    </r>
    <phoneticPr fontId="10" type="noConversion"/>
  </si>
  <si>
    <t xml:space="preserve">Video Technician </t>
    <phoneticPr fontId="0" type="noConversion"/>
  </si>
  <si>
    <t>视频技术</t>
    <phoneticPr fontId="10" type="noConversion"/>
  </si>
  <si>
    <t>Light Technician</t>
    <phoneticPr fontId="10" type="noConversion"/>
  </si>
  <si>
    <t>灯光技术</t>
    <phoneticPr fontId="10" type="noConversion"/>
  </si>
  <si>
    <t>Audio Technician</t>
    <phoneticPr fontId="10" type="noConversion"/>
  </si>
  <si>
    <t>音频技术</t>
    <phoneticPr fontId="10" type="noConversion"/>
  </si>
  <si>
    <t>AVL Equipment Transport - 6.8m vehical</t>
    <phoneticPr fontId="0" type="noConversion"/>
  </si>
  <si>
    <t>设备运输</t>
    <phoneticPr fontId="10" type="noConversion"/>
  </si>
  <si>
    <t>搭建运输</t>
    <phoneticPr fontId="10" type="noConversion"/>
  </si>
  <si>
    <t>Livestream Manpower - streaming manager, technician*2 &amp; producer</t>
    <phoneticPr fontId="0" type="noConversion"/>
  </si>
  <si>
    <r>
      <t>AV</t>
    </r>
    <r>
      <rPr>
        <sz val="11"/>
        <color theme="1"/>
        <rFont val="宋体"/>
        <family val="3"/>
        <charset val="134"/>
      </rPr>
      <t>技术人员</t>
    </r>
    <phoneticPr fontId="10" type="noConversion"/>
  </si>
  <si>
    <t>Photographer</t>
    <phoneticPr fontId="10" type="noConversion"/>
  </si>
  <si>
    <t>Cosmetician</t>
    <phoneticPr fontId="10" type="noConversion"/>
  </si>
  <si>
    <t>化妆师</t>
    <phoneticPr fontId="10" type="noConversion"/>
  </si>
  <si>
    <t>设计  2D 3D</t>
    <phoneticPr fontId="10" type="noConversion"/>
  </si>
  <si>
    <t>Project Manager</t>
    <phoneticPr fontId="0" type="noConversion"/>
  </si>
  <si>
    <t>项目经理</t>
    <phoneticPr fontId="10" type="noConversion"/>
  </si>
  <si>
    <t>Operation Manpower - onsite operation staff*2</t>
    <phoneticPr fontId="0" type="noConversion"/>
  </si>
  <si>
    <t>现场执行</t>
    <phoneticPr fontId="10" type="noConversion"/>
  </si>
  <si>
    <t>Total price without VAT</t>
    <phoneticPr fontId="10" type="noConversion"/>
  </si>
  <si>
    <t>Total price with VAT</t>
    <phoneticPr fontId="10" type="noConversion"/>
  </si>
  <si>
    <t>Price with VAT after Discount</t>
    <phoneticPr fontId="0" type="noConversion"/>
  </si>
  <si>
    <t>折扣价格</t>
    <phoneticPr fontId="10" type="noConversion"/>
  </si>
  <si>
    <t>Backdrop edge &amp; banding</t>
    <phoneticPr fontId="0" type="noConversion"/>
  </si>
  <si>
    <t xml:space="preserve">Online Live Platform  </t>
    <phoneticPr fontId="0" type="noConversion"/>
  </si>
  <si>
    <t xml:space="preserve">900pax (incl. oversea) </t>
    <phoneticPr fontId="10" type="noConversion"/>
  </si>
  <si>
    <t xml:space="preserve">Camera </t>
    <phoneticPr fontId="0" type="noConversion"/>
  </si>
  <si>
    <t>HD video broadcasting station</t>
    <phoneticPr fontId="0" type="noConversion"/>
  </si>
  <si>
    <t xml:space="preserve">Coupler </t>
    <phoneticPr fontId="0" type="noConversion"/>
  </si>
  <si>
    <t xml:space="preserve">4G NetCard for Back-up </t>
    <phoneticPr fontId="0" type="noConversion"/>
  </si>
  <si>
    <t>Live computer</t>
    <phoneticPr fontId="0" type="noConversion"/>
  </si>
  <si>
    <t>Cables</t>
    <phoneticPr fontId="0" type="noConversion"/>
  </si>
  <si>
    <t xml:space="preserve">Live Room Custom </t>
    <phoneticPr fontId="0" type="noConversion"/>
  </si>
  <si>
    <t xml:space="preserve">Data Netflow Fee - Estimated </t>
    <phoneticPr fontId="0" type="noConversion"/>
  </si>
  <si>
    <t>监视器</t>
    <phoneticPr fontId="0" type="noConversion"/>
  </si>
  <si>
    <t>内部通话系统</t>
    <phoneticPr fontId="0" type="noConversion"/>
  </si>
  <si>
    <t>录机及录机硬盘</t>
    <phoneticPr fontId="0" type="noConversion"/>
  </si>
  <si>
    <t>网络直播工程师</t>
    <phoneticPr fontId="0" type="noConversion"/>
  </si>
  <si>
    <t>直播视频采集卡</t>
    <phoneticPr fontId="0" type="noConversion"/>
  </si>
  <si>
    <t>直播音频采集卡</t>
    <phoneticPr fontId="0" type="noConversion"/>
  </si>
  <si>
    <t>专业直播摄像师</t>
    <phoneticPr fontId="0" type="noConversion"/>
  </si>
  <si>
    <t>专业级导播</t>
    <phoneticPr fontId="0" type="noConversion"/>
  </si>
  <si>
    <t>人员餐费</t>
    <phoneticPr fontId="0" type="noConversion"/>
  </si>
  <si>
    <t>执行团队人员餐费及交通</t>
    <phoneticPr fontId="10" type="noConversion"/>
  </si>
  <si>
    <t>电视包</t>
    <phoneticPr fontId="10" type="noConversion"/>
  </si>
  <si>
    <t>Subtitle player - on back row monitor for speaker</t>
    <phoneticPr fontId="0" type="noConversion"/>
  </si>
  <si>
    <t>云平台</t>
    <phoneticPr fontId="10" type="noConversion"/>
  </si>
  <si>
    <t>员工胸卡</t>
    <phoneticPr fontId="10" type="noConversion"/>
  </si>
  <si>
    <t>易拉宝 百岁山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</si>
</sst>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\¥#,##0.00_);[Red]\(\¥#,##0.00\)"/>
  </numFmts>
  <fonts count="14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0"/>
      <color theme="0"/>
      <name val="Audi Type"/>
      <family val="2"/>
    </font>
    <font>
      <sz val="11"/>
      <color theme="1"/>
      <name val="Audi Type"/>
      <family val="2"/>
    </font>
    <font>
      <sz val="10"/>
      <color theme="1"/>
      <name val="Audi Type"/>
      <family val="2"/>
    </font>
    <font>
      <sz val="12"/>
      <name val="宋体"/>
      <family val="3"/>
      <charset val="134"/>
    </font>
    <font>
      <sz val="1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微软雅黑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indexed="8"/>
      <name val="微软雅黑"/>
      <family val="2"/>
      <charset val="134"/>
    </font>
    <font>
      <b/>
      <sz val="11"/>
      <color theme="1"/>
      <name val="Audi Type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5" fillId="0" borderId="0"/>
    <xf numFmtId="0" fontId="5" fillId="0" borderId="0">
      <alignment vertical="center"/>
    </xf>
  </cellStyleXfs>
  <cellXfs count="75">
    <xf numFmtId="0" fontId="0" fillId="0" borderId="0" xfId="0"/>
    <xf numFmtId="0" fontId="3" fillId="0" borderId="0" xfId="1" applyFont="1" applyAlignment="1">
      <alignment horizontal="left" vertical="top" wrapText="1"/>
    </xf>
    <xf numFmtId="0" fontId="3" fillId="0" borderId="0" xfId="1" applyFont="1">
      <alignment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left" vertical="top" wrapText="1"/>
    </xf>
    <xf numFmtId="0" fontId="4" fillId="3" borderId="0" xfId="1" applyFont="1" applyFill="1" applyBorder="1" applyAlignment="1">
      <alignment horizontal="center" vertical="top" wrapText="1"/>
    </xf>
    <xf numFmtId="0" fontId="4" fillId="3" borderId="5" xfId="1" applyFont="1" applyFill="1" applyBorder="1" applyAlignment="1">
      <alignment horizontal="center" vertical="top" wrapText="1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left" vertical="top" wrapText="1"/>
    </xf>
    <xf numFmtId="0" fontId="4" fillId="3" borderId="7" xfId="1" applyFont="1" applyFill="1" applyBorder="1" applyAlignment="1">
      <alignment horizontal="center" vertical="top" wrapText="1"/>
    </xf>
    <xf numFmtId="0" fontId="4" fillId="3" borderId="8" xfId="1" applyFont="1" applyFill="1" applyBorder="1" applyAlignment="1">
      <alignment horizontal="center" vertical="top" wrapText="1"/>
    </xf>
    <xf numFmtId="0" fontId="4" fillId="4" borderId="6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3" fontId="4" fillId="4" borderId="8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3" fontId="4" fillId="0" borderId="8" xfId="1" applyNumberFormat="1" applyFont="1" applyBorder="1" applyAlignment="1">
      <alignment horizontal="center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6" fillId="0" borderId="7" xfId="2" applyFont="1" applyFill="1" applyBorder="1" applyAlignment="1">
      <alignment vertical="center" wrapText="1"/>
    </xf>
    <xf numFmtId="0" fontId="3" fillId="0" borderId="7" xfId="1" applyFont="1" applyBorder="1" applyAlignment="1">
      <alignment horizontal="center" vertical="center" wrapText="1"/>
    </xf>
    <xf numFmtId="0" fontId="7" fillId="0" borderId="7" xfId="1" applyFont="1" applyFill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176" fontId="4" fillId="0" borderId="6" xfId="1" applyNumberFormat="1" applyFont="1" applyBorder="1" applyAlignment="1">
      <alignment horizontal="center" vertical="center"/>
    </xf>
    <xf numFmtId="177" fontId="8" fillId="0" borderId="7" xfId="3" applyNumberFormat="1" applyFont="1" applyBorder="1" applyAlignment="1" applyProtection="1">
      <alignment horizontal="left" vertical="center" wrapText="1"/>
      <protection locked="0"/>
    </xf>
    <xf numFmtId="14" fontId="9" fillId="5" borderId="7" xfId="3" applyNumberFormat="1" applyFont="1" applyFill="1" applyBorder="1" applyAlignment="1">
      <alignment vertical="center" wrapText="1"/>
    </xf>
    <xf numFmtId="14" fontId="9" fillId="0" borderId="7" xfId="3" applyNumberFormat="1" applyFont="1" applyFill="1" applyBorder="1" applyAlignment="1">
      <alignment vertical="center" wrapText="1"/>
    </xf>
    <xf numFmtId="0" fontId="3" fillId="6" borderId="6" xfId="1" applyFont="1" applyFill="1" applyBorder="1" applyAlignment="1">
      <alignment horizontal="center" vertical="center"/>
    </xf>
    <xf numFmtId="0" fontId="3" fillId="6" borderId="7" xfId="1" applyFont="1" applyFill="1" applyBorder="1" applyAlignment="1">
      <alignment horizontal="left" vertical="top" wrapText="1"/>
    </xf>
    <xf numFmtId="0" fontId="3" fillId="6" borderId="7" xfId="1" applyFont="1" applyFill="1" applyBorder="1" applyAlignment="1">
      <alignment horizontal="center" vertical="top" wrapText="1"/>
    </xf>
    <xf numFmtId="3" fontId="3" fillId="6" borderId="8" xfId="1" applyNumberFormat="1" applyFont="1" applyFill="1" applyBorder="1" applyAlignment="1">
      <alignment horizontal="center" vertical="top" wrapText="1"/>
    </xf>
    <xf numFmtId="9" fontId="3" fillId="6" borderId="7" xfId="1" applyNumberFormat="1" applyFont="1" applyFill="1" applyBorder="1" applyAlignment="1">
      <alignment horizontal="center" vertical="top" wrapText="1"/>
    </xf>
    <xf numFmtId="3" fontId="3" fillId="6" borderId="7" xfId="1" applyNumberFormat="1" applyFont="1" applyFill="1" applyBorder="1" applyAlignment="1">
      <alignment horizontal="center" vertical="top" wrapText="1"/>
    </xf>
    <xf numFmtId="0" fontId="3" fillId="6" borderId="12" xfId="1" applyFont="1" applyFill="1" applyBorder="1" applyAlignment="1">
      <alignment horizontal="center" vertical="center"/>
    </xf>
    <xf numFmtId="0" fontId="3" fillId="6" borderId="13" xfId="1" applyFont="1" applyFill="1" applyBorder="1" applyAlignment="1">
      <alignment horizontal="left" vertical="top" wrapText="1"/>
    </xf>
    <xf numFmtId="0" fontId="3" fillId="6" borderId="13" xfId="1" applyFont="1" applyFill="1" applyBorder="1" applyAlignment="1">
      <alignment horizontal="center" vertical="top" wrapText="1"/>
    </xf>
    <xf numFmtId="3" fontId="3" fillId="6" borderId="14" xfId="1" applyNumberFormat="1" applyFont="1" applyFill="1" applyBorder="1" applyAlignment="1">
      <alignment horizontal="center" vertical="top" wrapText="1"/>
    </xf>
    <xf numFmtId="0" fontId="3" fillId="6" borderId="15" xfId="1" applyFont="1" applyFill="1" applyBorder="1" applyAlignment="1">
      <alignment horizontal="center" vertical="center"/>
    </xf>
    <xf numFmtId="0" fontId="3" fillId="6" borderId="16" xfId="1" applyFont="1" applyFill="1" applyBorder="1" applyAlignment="1">
      <alignment horizontal="left" vertical="top" wrapText="1"/>
    </xf>
    <xf numFmtId="0" fontId="3" fillId="6" borderId="16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top" wrapText="1"/>
    </xf>
    <xf numFmtId="0" fontId="8" fillId="0" borderId="7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2" fontId="4" fillId="0" borderId="6" xfId="1" applyNumberFormat="1" applyFont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top" wrapText="1"/>
    </xf>
    <xf numFmtId="0" fontId="11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vertical="top" wrapText="1"/>
    </xf>
    <xf numFmtId="0" fontId="4" fillId="0" borderId="7" xfId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3" fontId="13" fillId="6" borderId="17" xfId="1" applyNumberFormat="1" applyFont="1" applyFill="1" applyBorder="1" applyAlignment="1">
      <alignment horizontal="center" vertical="top" wrapText="1"/>
    </xf>
    <xf numFmtId="0" fontId="4" fillId="0" borderId="13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176" fontId="4" fillId="0" borderId="9" xfId="1" applyNumberFormat="1" applyFont="1" applyBorder="1" applyAlignment="1">
      <alignment horizontal="left" vertical="center"/>
    </xf>
    <xf numFmtId="176" fontId="4" fillId="0" borderId="10" xfId="1" applyNumberFormat="1" applyFont="1" applyBorder="1" applyAlignment="1">
      <alignment horizontal="left" vertical="center"/>
    </xf>
    <xf numFmtId="176" fontId="4" fillId="0" borderId="11" xfId="1" applyNumberFormat="1" applyFont="1" applyBorder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3" fontId="4" fillId="7" borderId="8" xfId="1" applyNumberFormat="1" applyFont="1" applyFill="1" applyBorder="1" applyAlignment="1">
      <alignment horizontal="center" vertical="center" wrapText="1"/>
    </xf>
  </cellXfs>
  <cellStyles count="4">
    <cellStyle name="Normal 2" xfId="1" xr:uid="{00000000-0005-0000-0000-000000000000}"/>
    <cellStyle name="Normal_商务会议及团队差旅报价表20070807" xfId="3" xr:uid="{00000000-0005-0000-0000-000001000000}"/>
    <cellStyle name="常规" xfId="0" builtinId="0"/>
    <cellStyle name="常规_宁波车展结算0428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3"/>
  <sheetViews>
    <sheetView tabSelected="1" zoomScale="90" zoomScaleNormal="110" workbookViewId="0">
      <pane ySplit="3" topLeftCell="A79" activePane="bottomLeft" state="frozen"/>
      <selection pane="bottomLeft" activeCell="A87" sqref="A87:XFD87"/>
    </sheetView>
  </sheetViews>
  <sheetFormatPr baseColWidth="10" defaultColWidth="8.6640625" defaultRowHeight="15"/>
  <cols>
    <col min="1" max="1" width="16.1640625" style="42" customWidth="1"/>
    <col min="2" max="2" width="67.1640625" style="1" customWidth="1"/>
    <col min="3" max="3" width="21.1640625" style="1" customWidth="1"/>
    <col min="4" max="4" width="11.1640625" style="43" customWidth="1"/>
    <col min="5" max="5" width="10.6640625" style="43" customWidth="1"/>
    <col min="6" max="6" width="16.6640625" style="43" customWidth="1"/>
    <col min="7" max="7" width="8.6640625" style="1"/>
    <col min="8" max="8" width="22.83203125" style="1" bestFit="1" customWidth="1"/>
    <col min="9" max="9" width="8.6640625" style="1"/>
    <col min="10" max="16384" width="8.6640625" style="2"/>
  </cols>
  <sheetData>
    <row r="1" spans="1:9" ht="21" customHeight="1">
      <c r="A1" s="61" t="s">
        <v>19</v>
      </c>
      <c r="B1" s="62"/>
      <c r="C1" s="62"/>
      <c r="D1" s="62"/>
      <c r="E1" s="62"/>
      <c r="F1" s="63"/>
    </row>
    <row r="2" spans="1:9">
      <c r="A2" s="3" t="s">
        <v>0</v>
      </c>
      <c r="B2" s="4"/>
      <c r="C2" s="4"/>
      <c r="D2" s="5"/>
      <c r="E2" s="5"/>
      <c r="F2" s="6"/>
    </row>
    <row r="3" spans="1:9">
      <c r="A3" s="7" t="s">
        <v>1</v>
      </c>
      <c r="B3" s="8" t="s">
        <v>2</v>
      </c>
      <c r="C3" s="48" t="s">
        <v>20</v>
      </c>
      <c r="D3" s="9" t="s">
        <v>3</v>
      </c>
      <c r="E3" s="9" t="s">
        <v>4</v>
      </c>
      <c r="F3" s="10" t="s">
        <v>5</v>
      </c>
    </row>
    <row r="4" spans="1:9" s="16" customFormat="1" ht="23.75" customHeight="1">
      <c r="A4" s="11">
        <v>1</v>
      </c>
      <c r="B4" s="12" t="s">
        <v>21</v>
      </c>
      <c r="C4" s="12"/>
      <c r="D4" s="13"/>
      <c r="E4" s="13"/>
      <c r="F4" s="14">
        <f>SUM(F5:F8)*C5</f>
        <v>15820</v>
      </c>
      <c r="G4" s="15"/>
      <c r="H4" s="50" t="s">
        <v>22</v>
      </c>
      <c r="I4" s="15"/>
    </row>
    <row r="5" spans="1:9" s="16" customFormat="1" ht="23.75" customHeight="1">
      <c r="A5" s="17">
        <v>1.1000000000000001</v>
      </c>
      <c r="B5" s="21" t="s">
        <v>23</v>
      </c>
      <c r="C5" s="71">
        <v>1</v>
      </c>
      <c r="D5" s="18">
        <v>1</v>
      </c>
      <c r="E5" s="22">
        <f>24*380</f>
        <v>9120</v>
      </c>
      <c r="F5" s="19">
        <f>E5*D5</f>
        <v>9120</v>
      </c>
      <c r="G5" s="15"/>
      <c r="H5" s="50" t="s">
        <v>24</v>
      </c>
      <c r="I5" s="15"/>
    </row>
    <row r="6" spans="1:9" s="16" customFormat="1" ht="23.75" customHeight="1">
      <c r="A6" s="17">
        <v>1.2</v>
      </c>
      <c r="B6" s="23" t="s">
        <v>131</v>
      </c>
      <c r="C6" s="72"/>
      <c r="D6" s="18">
        <v>1</v>
      </c>
      <c r="E6" s="22">
        <f>24*150</f>
        <v>3600</v>
      </c>
      <c r="F6" s="19">
        <f t="shared" ref="F6:F8" si="0">E6*D6</f>
        <v>3600</v>
      </c>
      <c r="G6" s="15"/>
      <c r="H6" s="50" t="s">
        <v>25</v>
      </c>
      <c r="I6" s="15"/>
    </row>
    <row r="7" spans="1:9" s="16" customFormat="1" ht="23.75" customHeight="1">
      <c r="A7" s="17">
        <v>1.3</v>
      </c>
      <c r="B7" s="23" t="s">
        <v>26</v>
      </c>
      <c r="C7" s="72"/>
      <c r="D7" s="18">
        <v>1</v>
      </c>
      <c r="E7" s="22">
        <f>24*25</f>
        <v>600</v>
      </c>
      <c r="F7" s="19">
        <f t="shared" si="0"/>
        <v>600</v>
      </c>
      <c r="G7" s="15"/>
      <c r="H7" s="50" t="s">
        <v>27</v>
      </c>
      <c r="I7" s="15"/>
    </row>
    <row r="8" spans="1:9" s="16" customFormat="1" ht="23.75" customHeight="1">
      <c r="A8" s="17">
        <v>1.4</v>
      </c>
      <c r="B8" s="23" t="s">
        <v>28</v>
      </c>
      <c r="C8" s="72"/>
      <c r="D8" s="18">
        <v>1</v>
      </c>
      <c r="E8" s="22">
        <v>2500</v>
      </c>
      <c r="F8" s="19">
        <f t="shared" si="0"/>
        <v>2500</v>
      </c>
      <c r="G8" s="15"/>
      <c r="H8" s="50" t="s">
        <v>29</v>
      </c>
      <c r="I8" s="15"/>
    </row>
    <row r="9" spans="1:9" s="16" customFormat="1" ht="23.75" customHeight="1">
      <c r="A9" s="11">
        <v>2</v>
      </c>
      <c r="B9" s="12" t="s">
        <v>7</v>
      </c>
      <c r="C9" s="12"/>
      <c r="D9" s="13"/>
      <c r="E9" s="13"/>
      <c r="F9" s="14">
        <f>SUM(F11:F38)*C11</f>
        <v>23500</v>
      </c>
      <c r="G9" s="15"/>
      <c r="H9" s="15"/>
      <c r="I9" s="15"/>
    </row>
    <row r="10" spans="1:9" s="16" customFormat="1" ht="23.75" customHeight="1">
      <c r="A10" s="64" t="s">
        <v>8</v>
      </c>
      <c r="B10" s="65"/>
      <c r="C10" s="65"/>
      <c r="D10" s="65"/>
      <c r="E10" s="65"/>
      <c r="F10" s="66"/>
      <c r="G10" s="15"/>
      <c r="H10" s="15"/>
      <c r="I10" s="15"/>
    </row>
    <row r="11" spans="1:9" s="16" customFormat="1" ht="23.75" customHeight="1">
      <c r="A11" s="17">
        <v>2.1</v>
      </c>
      <c r="B11" s="24" t="s">
        <v>30</v>
      </c>
      <c r="C11" s="55">
        <v>1</v>
      </c>
      <c r="D11" s="18">
        <v>1</v>
      </c>
      <c r="E11" s="22">
        <v>800</v>
      </c>
      <c r="F11" s="19">
        <f>E11*D11</f>
        <v>800</v>
      </c>
      <c r="G11" s="15"/>
      <c r="H11" s="15" t="s">
        <v>31</v>
      </c>
      <c r="I11" s="15"/>
    </row>
    <row r="12" spans="1:9" s="16" customFormat="1" ht="23.75" customHeight="1">
      <c r="A12" s="17">
        <v>2.2000000000000002</v>
      </c>
      <c r="B12" s="24" t="s">
        <v>32</v>
      </c>
      <c r="C12" s="56"/>
      <c r="D12" s="18">
        <v>1</v>
      </c>
      <c r="E12" s="22">
        <v>200</v>
      </c>
      <c r="F12" s="19">
        <f t="shared" ref="F12:F22" si="1">E12*D12</f>
        <v>200</v>
      </c>
      <c r="G12" s="15"/>
      <c r="H12" s="50" t="s">
        <v>33</v>
      </c>
      <c r="I12" s="15"/>
    </row>
    <row r="13" spans="1:9" s="16" customFormat="1" ht="23.75" customHeight="1">
      <c r="A13" s="17">
        <v>2.2999999999999998</v>
      </c>
      <c r="B13" s="24" t="s">
        <v>34</v>
      </c>
      <c r="C13" s="56"/>
      <c r="D13" s="18">
        <v>1</v>
      </c>
      <c r="E13" s="46">
        <v>200</v>
      </c>
      <c r="F13" s="19">
        <f t="shared" si="1"/>
        <v>200</v>
      </c>
      <c r="G13" s="15"/>
      <c r="H13" s="50" t="s">
        <v>35</v>
      </c>
      <c r="I13" s="15"/>
    </row>
    <row r="14" spans="1:9" s="16" customFormat="1" ht="23.75" customHeight="1">
      <c r="A14" s="17">
        <v>2.4</v>
      </c>
      <c r="B14" s="24" t="s">
        <v>36</v>
      </c>
      <c r="C14" s="56"/>
      <c r="D14" s="18">
        <v>2</v>
      </c>
      <c r="E14" s="46">
        <v>800</v>
      </c>
      <c r="F14" s="19">
        <f t="shared" si="1"/>
        <v>1600</v>
      </c>
      <c r="G14" s="15"/>
      <c r="H14" s="50" t="s">
        <v>37</v>
      </c>
      <c r="I14" s="15"/>
    </row>
    <row r="15" spans="1:9" s="16" customFormat="1" ht="23.75" customHeight="1">
      <c r="A15" s="17">
        <v>2.5</v>
      </c>
      <c r="B15" s="24" t="s">
        <v>38</v>
      </c>
      <c r="C15" s="56"/>
      <c r="D15" s="45">
        <v>1</v>
      </c>
      <c r="E15" s="46">
        <v>1200</v>
      </c>
      <c r="F15" s="19">
        <f t="shared" si="1"/>
        <v>1200</v>
      </c>
      <c r="G15" s="15"/>
      <c r="H15" s="15" t="s">
        <v>39</v>
      </c>
      <c r="I15" s="15"/>
    </row>
    <row r="16" spans="1:9" s="16" customFormat="1" ht="23.75" customHeight="1">
      <c r="A16" s="17">
        <v>2.6</v>
      </c>
      <c r="B16" s="24" t="s">
        <v>40</v>
      </c>
      <c r="C16" s="56"/>
      <c r="D16" s="45">
        <v>1</v>
      </c>
      <c r="E16" s="46">
        <v>1200</v>
      </c>
      <c r="F16" s="19">
        <f t="shared" si="1"/>
        <v>1200</v>
      </c>
      <c r="G16" s="15"/>
      <c r="H16" s="15" t="s">
        <v>41</v>
      </c>
      <c r="I16" s="15"/>
    </row>
    <row r="17" spans="1:9" s="16" customFormat="1" ht="23.75" customHeight="1">
      <c r="A17" s="17">
        <v>2.7</v>
      </c>
      <c r="B17" s="24" t="s">
        <v>42</v>
      </c>
      <c r="C17" s="56"/>
      <c r="D17" s="45">
        <v>2</v>
      </c>
      <c r="E17" s="46">
        <v>800</v>
      </c>
      <c r="F17" s="19">
        <f t="shared" si="1"/>
        <v>1600</v>
      </c>
      <c r="G17" s="15"/>
      <c r="H17" s="50" t="s">
        <v>152</v>
      </c>
      <c r="I17" s="15"/>
    </row>
    <row r="18" spans="1:9" s="16" customFormat="1" ht="23.75" customHeight="1">
      <c r="A18" s="17">
        <v>2.8</v>
      </c>
      <c r="B18" s="24" t="s">
        <v>43</v>
      </c>
      <c r="C18" s="56"/>
      <c r="D18" s="18">
        <v>1</v>
      </c>
      <c r="E18" s="46">
        <v>200</v>
      </c>
      <c r="F18" s="19">
        <f t="shared" si="1"/>
        <v>200</v>
      </c>
      <c r="G18" s="15"/>
      <c r="H18" s="50" t="s">
        <v>44</v>
      </c>
      <c r="I18" s="15"/>
    </row>
    <row r="19" spans="1:9" s="16" customFormat="1" ht="23.75" customHeight="1">
      <c r="A19" s="17">
        <v>2.9</v>
      </c>
      <c r="B19" s="24" t="s">
        <v>45</v>
      </c>
      <c r="C19" s="56"/>
      <c r="D19" s="18">
        <v>2</v>
      </c>
      <c r="E19" s="46">
        <v>500</v>
      </c>
      <c r="F19" s="19">
        <f t="shared" si="1"/>
        <v>1000</v>
      </c>
      <c r="G19" s="15"/>
      <c r="H19" s="50" t="s">
        <v>46</v>
      </c>
      <c r="I19" s="15"/>
    </row>
    <row r="20" spans="1:9" s="16" customFormat="1" ht="23.75" customHeight="1">
      <c r="A20" s="47">
        <v>2.1</v>
      </c>
      <c r="B20" s="24" t="s">
        <v>47</v>
      </c>
      <c r="C20" s="56"/>
      <c r="D20" s="18">
        <v>2</v>
      </c>
      <c r="E20" s="22">
        <v>500</v>
      </c>
      <c r="F20" s="19">
        <f t="shared" si="1"/>
        <v>1000</v>
      </c>
      <c r="G20" s="15"/>
      <c r="H20" s="50" t="s">
        <v>48</v>
      </c>
      <c r="I20" s="15"/>
    </row>
    <row r="21" spans="1:9" s="16" customFormat="1" ht="23.75" customHeight="1">
      <c r="A21" s="47">
        <v>2.11</v>
      </c>
      <c r="B21" s="24" t="s">
        <v>49</v>
      </c>
      <c r="C21" s="56"/>
      <c r="D21" s="18">
        <v>2</v>
      </c>
      <c r="E21" s="22">
        <v>200</v>
      </c>
      <c r="F21" s="19">
        <f t="shared" si="1"/>
        <v>400</v>
      </c>
      <c r="G21" s="15"/>
      <c r="H21" s="50" t="s">
        <v>50</v>
      </c>
      <c r="I21" s="15"/>
    </row>
    <row r="22" spans="1:9" s="16" customFormat="1" ht="23.75" customHeight="1">
      <c r="A22" s="47">
        <v>2.12</v>
      </c>
      <c r="B22" s="24" t="s">
        <v>153</v>
      </c>
      <c r="C22" s="57"/>
      <c r="D22" s="18">
        <v>1</v>
      </c>
      <c r="E22" s="22">
        <v>1500</v>
      </c>
      <c r="F22" s="19">
        <f t="shared" si="1"/>
        <v>1500</v>
      </c>
      <c r="G22" s="15"/>
      <c r="H22" s="50" t="s">
        <v>51</v>
      </c>
      <c r="I22" s="15"/>
    </row>
    <row r="23" spans="1:9" s="16" customFormat="1" ht="23.75" customHeight="1">
      <c r="A23" s="64" t="s">
        <v>9</v>
      </c>
      <c r="B23" s="65"/>
      <c r="C23" s="65"/>
      <c r="D23" s="65"/>
      <c r="E23" s="65"/>
      <c r="F23" s="66"/>
      <c r="G23" s="15"/>
      <c r="H23" s="15"/>
      <c r="I23" s="15"/>
    </row>
    <row r="24" spans="1:9" s="16" customFormat="1" ht="23.75" customHeight="1">
      <c r="A24" s="17">
        <v>2.13</v>
      </c>
      <c r="B24" s="24" t="s">
        <v>52</v>
      </c>
      <c r="C24" s="55">
        <v>1</v>
      </c>
      <c r="D24" s="18">
        <v>2</v>
      </c>
      <c r="E24" s="22">
        <v>500</v>
      </c>
      <c r="F24" s="19">
        <f>E24*D24</f>
        <v>1000</v>
      </c>
      <c r="G24" s="15"/>
      <c r="H24" s="15" t="s">
        <v>53</v>
      </c>
      <c r="I24" s="15"/>
    </row>
    <row r="25" spans="1:9" s="16" customFormat="1" ht="23.75" customHeight="1">
      <c r="A25" s="17">
        <v>2.14</v>
      </c>
      <c r="B25" s="24" t="s">
        <v>54</v>
      </c>
      <c r="C25" s="56"/>
      <c r="D25" s="18">
        <v>10</v>
      </c>
      <c r="E25" s="22">
        <v>100</v>
      </c>
      <c r="F25" s="19">
        <f t="shared" ref="F25:F28" si="2">E25*D25</f>
        <v>1000</v>
      </c>
      <c r="G25" s="15"/>
      <c r="H25" s="50" t="s">
        <v>55</v>
      </c>
      <c r="I25" s="15"/>
    </row>
    <row r="26" spans="1:9" s="16" customFormat="1" ht="23.75" customHeight="1">
      <c r="A26" s="17">
        <v>2.15</v>
      </c>
      <c r="B26" s="24" t="s">
        <v>45</v>
      </c>
      <c r="C26" s="56"/>
      <c r="D26" s="18">
        <v>2</v>
      </c>
      <c r="E26" s="22">
        <v>500</v>
      </c>
      <c r="F26" s="19">
        <f t="shared" si="2"/>
        <v>1000</v>
      </c>
      <c r="G26" s="15"/>
      <c r="H26" s="50" t="s">
        <v>56</v>
      </c>
      <c r="I26" s="15"/>
    </row>
    <row r="27" spans="1:9" s="16" customFormat="1" ht="23.75" customHeight="1">
      <c r="A27" s="17">
        <v>2.16</v>
      </c>
      <c r="B27" s="24" t="s">
        <v>57</v>
      </c>
      <c r="C27" s="56"/>
      <c r="D27" s="18">
        <v>1</v>
      </c>
      <c r="E27" s="22">
        <v>1000</v>
      </c>
      <c r="F27" s="19">
        <f t="shared" si="2"/>
        <v>1000</v>
      </c>
      <c r="G27" s="15"/>
      <c r="H27" s="50" t="s">
        <v>58</v>
      </c>
      <c r="I27" s="15"/>
    </row>
    <row r="28" spans="1:9" s="16" customFormat="1" ht="23.75" customHeight="1">
      <c r="A28" s="17">
        <v>2.17</v>
      </c>
      <c r="B28" s="24" t="s">
        <v>59</v>
      </c>
      <c r="C28" s="57"/>
      <c r="D28" s="18">
        <v>6</v>
      </c>
      <c r="E28" s="22">
        <v>100</v>
      </c>
      <c r="F28" s="19">
        <f t="shared" si="2"/>
        <v>600</v>
      </c>
      <c r="G28" s="15"/>
      <c r="H28" s="50" t="s">
        <v>60</v>
      </c>
      <c r="I28" s="15"/>
    </row>
    <row r="29" spans="1:9" s="16" customFormat="1" ht="23.75" customHeight="1">
      <c r="A29" s="67" t="s">
        <v>10</v>
      </c>
      <c r="B29" s="68"/>
      <c r="C29" s="68"/>
      <c r="D29" s="68"/>
      <c r="E29" s="68"/>
      <c r="F29" s="69"/>
      <c r="G29" s="15"/>
      <c r="H29" s="15"/>
      <c r="I29" s="15"/>
    </row>
    <row r="30" spans="1:9" s="16" customFormat="1" ht="23.75" customHeight="1">
      <c r="A30" s="25">
        <v>2.1800000000000002</v>
      </c>
      <c r="B30" s="24" t="s">
        <v>61</v>
      </c>
      <c r="C30" s="55">
        <v>1</v>
      </c>
      <c r="D30" s="18">
        <v>1</v>
      </c>
      <c r="E30" s="22">
        <v>1200</v>
      </c>
      <c r="F30" s="19">
        <f>E30*D30</f>
        <v>1200</v>
      </c>
      <c r="G30" s="15"/>
      <c r="H30" s="15" t="s">
        <v>62</v>
      </c>
      <c r="I30" s="15"/>
    </row>
    <row r="31" spans="1:9" s="16" customFormat="1" ht="23.75" customHeight="1">
      <c r="A31" s="25">
        <v>2.19</v>
      </c>
      <c r="B31" s="24" t="s">
        <v>63</v>
      </c>
      <c r="C31" s="56"/>
      <c r="D31" s="18">
        <v>4</v>
      </c>
      <c r="E31" s="22">
        <v>500</v>
      </c>
      <c r="F31" s="19">
        <f t="shared" ref="F31:F38" si="3">E31*D31</f>
        <v>2000</v>
      </c>
      <c r="G31" s="15"/>
      <c r="H31" s="50" t="s">
        <v>64</v>
      </c>
      <c r="I31" s="15"/>
    </row>
    <row r="32" spans="1:9" s="16" customFormat="1" ht="23.75" customHeight="1">
      <c r="A32" s="25">
        <v>2.2000000000000002</v>
      </c>
      <c r="B32" s="24" t="s">
        <v>65</v>
      </c>
      <c r="C32" s="56"/>
      <c r="D32" s="18">
        <v>2</v>
      </c>
      <c r="E32" s="22">
        <v>500</v>
      </c>
      <c r="F32" s="19">
        <f t="shared" si="3"/>
        <v>1000</v>
      </c>
      <c r="G32" s="15"/>
      <c r="H32" s="50" t="s">
        <v>66</v>
      </c>
      <c r="I32" s="15"/>
    </row>
    <row r="33" spans="1:9" s="16" customFormat="1" ht="23.75" customHeight="1">
      <c r="A33" s="25">
        <v>2.21</v>
      </c>
      <c r="B33" s="24" t="s">
        <v>67</v>
      </c>
      <c r="C33" s="56"/>
      <c r="D33" s="18">
        <v>2</v>
      </c>
      <c r="E33" s="22">
        <v>400</v>
      </c>
      <c r="F33" s="19">
        <f t="shared" si="3"/>
        <v>800</v>
      </c>
      <c r="G33" s="15"/>
      <c r="H33" s="50" t="s">
        <v>68</v>
      </c>
      <c r="I33" s="15"/>
    </row>
    <row r="34" spans="1:9" s="16" customFormat="1" ht="23.75" customHeight="1">
      <c r="A34" s="25">
        <v>2.2200000000000002</v>
      </c>
      <c r="B34" s="24" t="s">
        <v>69</v>
      </c>
      <c r="C34" s="56"/>
      <c r="D34" s="18">
        <v>2</v>
      </c>
      <c r="E34" s="22">
        <v>200</v>
      </c>
      <c r="F34" s="19">
        <f t="shared" si="3"/>
        <v>400</v>
      </c>
      <c r="G34" s="15"/>
      <c r="H34" s="50" t="s">
        <v>70</v>
      </c>
      <c r="I34" s="15"/>
    </row>
    <row r="35" spans="1:9" s="16" customFormat="1" ht="23.75" customHeight="1">
      <c r="A35" s="25">
        <v>2.23</v>
      </c>
      <c r="B35" s="24" t="s">
        <v>71</v>
      </c>
      <c r="C35" s="56"/>
      <c r="D35" s="18">
        <v>4</v>
      </c>
      <c r="E35" s="22">
        <v>200</v>
      </c>
      <c r="F35" s="19">
        <f t="shared" si="3"/>
        <v>800</v>
      </c>
      <c r="G35" s="15"/>
      <c r="H35" s="50" t="s">
        <v>72</v>
      </c>
      <c r="I35" s="15"/>
    </row>
    <row r="36" spans="1:9" s="16" customFormat="1" ht="23.75" customHeight="1">
      <c r="A36" s="25">
        <v>2.2400000000000002</v>
      </c>
      <c r="B36" s="24" t="s">
        <v>73</v>
      </c>
      <c r="C36" s="56"/>
      <c r="D36" s="18">
        <v>2</v>
      </c>
      <c r="E36" s="22">
        <v>200</v>
      </c>
      <c r="F36" s="19">
        <f t="shared" si="3"/>
        <v>400</v>
      </c>
      <c r="G36" s="15"/>
      <c r="H36" s="50" t="s">
        <v>74</v>
      </c>
      <c r="I36" s="15"/>
    </row>
    <row r="37" spans="1:9" s="16" customFormat="1" ht="23.75" customHeight="1">
      <c r="A37" s="25">
        <v>2.25</v>
      </c>
      <c r="B37" s="24" t="s">
        <v>75</v>
      </c>
      <c r="C37" s="56"/>
      <c r="D37" s="18">
        <v>2</v>
      </c>
      <c r="E37" s="22">
        <v>200</v>
      </c>
      <c r="F37" s="19">
        <f t="shared" si="3"/>
        <v>400</v>
      </c>
      <c r="G37" s="15"/>
      <c r="H37" s="50" t="s">
        <v>76</v>
      </c>
      <c r="I37" s="15"/>
    </row>
    <row r="38" spans="1:9" s="16" customFormat="1" ht="23.75" customHeight="1">
      <c r="A38" s="25">
        <v>2.2599999999999998</v>
      </c>
      <c r="B38" s="24" t="s">
        <v>77</v>
      </c>
      <c r="C38" s="56"/>
      <c r="D38" s="18">
        <v>2</v>
      </c>
      <c r="E38" s="22">
        <v>500</v>
      </c>
      <c r="F38" s="19">
        <f t="shared" si="3"/>
        <v>1000</v>
      </c>
      <c r="G38" s="15"/>
      <c r="H38" s="50" t="s">
        <v>78</v>
      </c>
      <c r="I38" s="15"/>
    </row>
    <row r="39" spans="1:9" s="16" customFormat="1" ht="23.75" customHeight="1">
      <c r="A39" s="11">
        <v>3</v>
      </c>
      <c r="B39" s="12" t="s">
        <v>11</v>
      </c>
      <c r="C39" s="12"/>
      <c r="D39" s="13"/>
      <c r="E39" s="13"/>
      <c r="F39" s="14">
        <f>SUM(F40:F58)</f>
        <v>32550</v>
      </c>
      <c r="G39" s="15"/>
      <c r="H39" s="15"/>
      <c r="I39" s="15"/>
    </row>
    <row r="40" spans="1:9" s="16" customFormat="1" ht="23.75" customHeight="1">
      <c r="A40" s="70">
        <v>3.1</v>
      </c>
      <c r="B40" s="24" t="s">
        <v>132</v>
      </c>
      <c r="C40" s="73">
        <v>1</v>
      </c>
      <c r="D40" s="18">
        <v>1</v>
      </c>
      <c r="E40" s="22">
        <v>3000</v>
      </c>
      <c r="F40" s="19">
        <f>E40*D40</f>
        <v>3000</v>
      </c>
      <c r="G40" s="15"/>
      <c r="H40" s="50" t="s">
        <v>79</v>
      </c>
      <c r="I40" s="15"/>
    </row>
    <row r="41" spans="1:9" s="16" customFormat="1" ht="23.75" customHeight="1">
      <c r="A41" s="70"/>
      <c r="B41" s="20" t="s">
        <v>133</v>
      </c>
      <c r="C41" s="73"/>
      <c r="D41" s="18">
        <v>1</v>
      </c>
      <c r="E41" s="22">
        <v>5500</v>
      </c>
      <c r="F41" s="19">
        <f t="shared" ref="F41:F58" si="4">E41*D41</f>
        <v>5500</v>
      </c>
      <c r="G41" s="15"/>
      <c r="H41" s="15" t="s">
        <v>80</v>
      </c>
      <c r="I41" s="15"/>
    </row>
    <row r="42" spans="1:9" s="16" customFormat="1" ht="23.75" customHeight="1">
      <c r="A42" s="52">
        <v>3.2</v>
      </c>
      <c r="B42" s="26" t="s">
        <v>134</v>
      </c>
      <c r="C42" s="73"/>
      <c r="D42" s="18">
        <v>1</v>
      </c>
      <c r="E42" s="22">
        <v>1000</v>
      </c>
      <c r="F42" s="19">
        <f t="shared" si="4"/>
        <v>1000</v>
      </c>
      <c r="G42" s="15"/>
      <c r="H42" s="50" t="s">
        <v>81</v>
      </c>
      <c r="I42" s="15"/>
    </row>
    <row r="43" spans="1:9" s="16" customFormat="1" ht="23.75" customHeight="1">
      <c r="A43" s="52">
        <v>3.3</v>
      </c>
      <c r="B43" s="26" t="s">
        <v>135</v>
      </c>
      <c r="C43" s="73"/>
      <c r="D43" s="18">
        <v>2</v>
      </c>
      <c r="E43" s="22">
        <v>1500</v>
      </c>
      <c r="F43" s="19">
        <f t="shared" si="4"/>
        <v>3000</v>
      </c>
      <c r="G43" s="15"/>
      <c r="H43" s="50" t="s">
        <v>154</v>
      </c>
      <c r="I43" s="15"/>
    </row>
    <row r="44" spans="1:9" s="16" customFormat="1" ht="23.75" customHeight="1">
      <c r="A44" s="52">
        <v>3.4</v>
      </c>
      <c r="B44" s="26" t="s">
        <v>136</v>
      </c>
      <c r="C44" s="73"/>
      <c r="D44" s="18">
        <v>1</v>
      </c>
      <c r="E44" s="22">
        <v>150</v>
      </c>
      <c r="F44" s="19">
        <f t="shared" si="4"/>
        <v>150</v>
      </c>
      <c r="G44" s="15"/>
      <c r="H44" s="15"/>
      <c r="I44" s="15"/>
    </row>
    <row r="45" spans="1:9" s="16" customFormat="1" ht="23.75" customHeight="1">
      <c r="A45" s="52">
        <v>3.5</v>
      </c>
      <c r="B45" s="26" t="s">
        <v>137</v>
      </c>
      <c r="C45" s="73"/>
      <c r="D45" s="18">
        <v>1</v>
      </c>
      <c r="E45" s="22">
        <v>3000</v>
      </c>
      <c r="F45" s="19">
        <f t="shared" si="4"/>
        <v>3000</v>
      </c>
      <c r="G45" s="15"/>
      <c r="H45" s="15" t="s">
        <v>82</v>
      </c>
      <c r="I45" s="15"/>
    </row>
    <row r="46" spans="1:9" s="16" customFormat="1" ht="23.75" customHeight="1">
      <c r="A46" s="52">
        <v>3.6</v>
      </c>
      <c r="B46" s="26" t="s">
        <v>138</v>
      </c>
      <c r="C46" s="73"/>
      <c r="D46" s="18">
        <v>2</v>
      </c>
      <c r="E46" s="22">
        <v>1000</v>
      </c>
      <c r="F46" s="19">
        <f t="shared" si="4"/>
        <v>2000</v>
      </c>
      <c r="G46" s="15"/>
      <c r="H46" s="15"/>
      <c r="I46" s="15"/>
    </row>
    <row r="47" spans="1:9" s="16" customFormat="1" ht="23.75" customHeight="1">
      <c r="A47" s="52">
        <v>3.7</v>
      </c>
      <c r="B47" s="24" t="s">
        <v>139</v>
      </c>
      <c r="C47" s="73"/>
      <c r="D47" s="18">
        <v>2</v>
      </c>
      <c r="E47" s="22">
        <v>100</v>
      </c>
      <c r="F47" s="19">
        <f t="shared" si="4"/>
        <v>200</v>
      </c>
      <c r="G47" s="15"/>
      <c r="H47" s="50" t="s">
        <v>83</v>
      </c>
      <c r="I47" s="15"/>
    </row>
    <row r="48" spans="1:9" s="16" customFormat="1" ht="23.75" customHeight="1">
      <c r="A48" s="52">
        <v>3.8</v>
      </c>
      <c r="B48" s="27" t="s">
        <v>140</v>
      </c>
      <c r="C48" s="73"/>
      <c r="D48" s="18">
        <v>1</v>
      </c>
      <c r="E48" s="22">
        <v>3500</v>
      </c>
      <c r="F48" s="19">
        <f t="shared" si="4"/>
        <v>3500</v>
      </c>
      <c r="G48" s="15"/>
      <c r="H48" s="15"/>
      <c r="I48" s="15"/>
    </row>
    <row r="49" spans="1:9" s="16" customFormat="1" ht="23.75" customHeight="1">
      <c r="A49" s="52">
        <v>3.9</v>
      </c>
      <c r="B49" s="28" t="s">
        <v>141</v>
      </c>
      <c r="C49" s="73"/>
      <c r="D49" s="18">
        <v>1</v>
      </c>
      <c r="E49" s="22">
        <v>1000</v>
      </c>
      <c r="F49" s="19">
        <f t="shared" si="4"/>
        <v>1000</v>
      </c>
      <c r="G49" s="15"/>
      <c r="H49" s="15"/>
      <c r="I49" s="15"/>
    </row>
    <row r="50" spans="1:9" s="16" customFormat="1" ht="23.75" customHeight="1">
      <c r="A50" s="47">
        <v>3.1</v>
      </c>
      <c r="B50" s="28" t="s">
        <v>142</v>
      </c>
      <c r="C50" s="73"/>
      <c r="D50" s="49">
        <v>1</v>
      </c>
      <c r="E50" s="49">
        <v>500</v>
      </c>
      <c r="F50" s="19">
        <f t="shared" si="4"/>
        <v>500</v>
      </c>
      <c r="G50" s="15"/>
      <c r="H50" s="15"/>
      <c r="I50" s="15"/>
    </row>
    <row r="51" spans="1:9" s="16" customFormat="1" ht="23.75" customHeight="1">
      <c r="A51" s="47">
        <v>3.11</v>
      </c>
      <c r="B51" s="28" t="s">
        <v>143</v>
      </c>
      <c r="C51" s="73"/>
      <c r="D51" s="49">
        <v>1</v>
      </c>
      <c r="E51" s="53">
        <v>500</v>
      </c>
      <c r="F51" s="19">
        <f t="shared" si="4"/>
        <v>500</v>
      </c>
      <c r="G51" s="15"/>
      <c r="H51" s="15"/>
      <c r="I51" s="15"/>
    </row>
    <row r="52" spans="1:9" s="16" customFormat="1" ht="23.75" customHeight="1">
      <c r="A52" s="47">
        <v>3.12</v>
      </c>
      <c r="B52" s="28" t="s">
        <v>144</v>
      </c>
      <c r="C52" s="73"/>
      <c r="D52" s="49">
        <v>1</v>
      </c>
      <c r="E52" s="53">
        <v>500</v>
      </c>
      <c r="F52" s="19">
        <f t="shared" si="4"/>
        <v>500</v>
      </c>
      <c r="G52" s="15"/>
      <c r="H52" s="15"/>
      <c r="I52" s="15"/>
    </row>
    <row r="53" spans="1:9" s="16" customFormat="1" ht="23.75" customHeight="1">
      <c r="A53" s="47">
        <v>3.13</v>
      </c>
      <c r="B53" s="28" t="s">
        <v>145</v>
      </c>
      <c r="C53" s="73"/>
      <c r="D53" s="49">
        <v>1</v>
      </c>
      <c r="E53" s="49">
        <v>3000</v>
      </c>
      <c r="F53" s="19">
        <f t="shared" si="4"/>
        <v>3000</v>
      </c>
      <c r="G53" s="15"/>
      <c r="H53" s="15"/>
      <c r="I53" s="15"/>
    </row>
    <row r="54" spans="1:9" s="16" customFormat="1" ht="23.75" customHeight="1">
      <c r="A54" s="47">
        <v>3.14</v>
      </c>
      <c r="B54" s="28" t="s">
        <v>146</v>
      </c>
      <c r="C54" s="73"/>
      <c r="D54" s="49">
        <v>1</v>
      </c>
      <c r="E54" s="53">
        <v>750</v>
      </c>
      <c r="F54" s="19">
        <f t="shared" si="4"/>
        <v>750</v>
      </c>
      <c r="G54" s="15"/>
      <c r="H54" s="15"/>
      <c r="I54" s="15"/>
    </row>
    <row r="55" spans="1:9" s="16" customFormat="1" ht="23.75" customHeight="1">
      <c r="A55" s="47">
        <v>3.15</v>
      </c>
      <c r="B55" s="28" t="s">
        <v>147</v>
      </c>
      <c r="C55" s="73"/>
      <c r="D55" s="49">
        <v>1</v>
      </c>
      <c r="E55" s="53">
        <v>450</v>
      </c>
      <c r="F55" s="19">
        <f t="shared" si="4"/>
        <v>450</v>
      </c>
      <c r="G55" s="15"/>
      <c r="H55" s="15"/>
      <c r="I55" s="15"/>
    </row>
    <row r="56" spans="1:9" s="16" customFormat="1" ht="23.75" customHeight="1">
      <c r="A56" s="47">
        <v>3.16</v>
      </c>
      <c r="B56" s="28" t="s">
        <v>148</v>
      </c>
      <c r="C56" s="73"/>
      <c r="D56" s="49">
        <v>1</v>
      </c>
      <c r="E56" s="53">
        <v>1500</v>
      </c>
      <c r="F56" s="19">
        <f t="shared" si="4"/>
        <v>1500</v>
      </c>
      <c r="G56" s="15"/>
      <c r="H56" s="15"/>
      <c r="I56" s="15"/>
    </row>
    <row r="57" spans="1:9" s="16" customFormat="1" ht="23.75" customHeight="1">
      <c r="A57" s="47">
        <v>3.17</v>
      </c>
      <c r="B57" s="28" t="s">
        <v>149</v>
      </c>
      <c r="C57" s="73"/>
      <c r="D57" s="49">
        <v>1</v>
      </c>
      <c r="E57" s="53">
        <v>2500</v>
      </c>
      <c r="F57" s="19">
        <f t="shared" si="4"/>
        <v>2500</v>
      </c>
      <c r="G57" s="15"/>
      <c r="H57" s="15"/>
      <c r="I57" s="15"/>
    </row>
    <row r="58" spans="1:9" s="16" customFormat="1" ht="23.75" customHeight="1">
      <c r="A58" s="47">
        <v>3.18</v>
      </c>
      <c r="B58" s="28" t="s">
        <v>150</v>
      </c>
      <c r="C58" s="73"/>
      <c r="D58" s="49">
        <v>1</v>
      </c>
      <c r="E58" s="49">
        <v>500</v>
      </c>
      <c r="F58" s="19">
        <f t="shared" si="4"/>
        <v>500</v>
      </c>
      <c r="G58" s="15"/>
      <c r="H58" s="15"/>
      <c r="I58" s="15"/>
    </row>
    <row r="59" spans="1:9" s="16" customFormat="1" ht="23.75" customHeight="1">
      <c r="A59" s="11">
        <v>4</v>
      </c>
      <c r="B59" s="12" t="s">
        <v>12</v>
      </c>
      <c r="C59" s="12"/>
      <c r="D59" s="13"/>
      <c r="E59" s="13"/>
      <c r="F59" s="14">
        <f>SUM(F60:F71)*C60</f>
        <v>5395</v>
      </c>
      <c r="G59" s="15"/>
      <c r="H59" s="15"/>
      <c r="I59" s="15"/>
    </row>
    <row r="60" spans="1:9" s="16" customFormat="1" ht="23.75" customHeight="1">
      <c r="A60" s="17">
        <v>4.0999999999999996</v>
      </c>
      <c r="B60" s="24" t="s">
        <v>84</v>
      </c>
      <c r="C60" s="55">
        <v>1</v>
      </c>
      <c r="D60" s="18">
        <v>10</v>
      </c>
      <c r="E60" s="22">
        <v>50</v>
      </c>
      <c r="F60" s="19">
        <f>E60*D60</f>
        <v>500</v>
      </c>
      <c r="G60" s="15"/>
      <c r="H60" s="50" t="s">
        <v>85</v>
      </c>
      <c r="I60" s="15"/>
    </row>
    <row r="61" spans="1:9" s="16" customFormat="1" ht="23.75" customHeight="1">
      <c r="A61" s="17">
        <v>4.2</v>
      </c>
      <c r="B61" s="20" t="s">
        <v>86</v>
      </c>
      <c r="C61" s="56"/>
      <c r="D61" s="45">
        <v>100</v>
      </c>
      <c r="E61" s="22">
        <v>1</v>
      </c>
      <c r="F61" s="19">
        <f t="shared" ref="F61:F71" si="5">E61*D61</f>
        <v>100</v>
      </c>
      <c r="G61" s="15"/>
      <c r="H61" s="50" t="s">
        <v>87</v>
      </c>
      <c r="I61" s="15"/>
    </row>
    <row r="62" spans="1:9" s="16" customFormat="1" ht="23.75" customHeight="1">
      <c r="A62" s="17">
        <v>4.3</v>
      </c>
      <c r="B62" s="20" t="s">
        <v>88</v>
      </c>
      <c r="C62" s="56"/>
      <c r="D62" s="18">
        <v>2</v>
      </c>
      <c r="E62" s="22">
        <v>50</v>
      </c>
      <c r="F62" s="19">
        <f t="shared" si="5"/>
        <v>100</v>
      </c>
      <c r="G62" s="15"/>
      <c r="H62" s="50" t="s">
        <v>89</v>
      </c>
      <c r="I62" s="15"/>
    </row>
    <row r="63" spans="1:9" s="16" customFormat="1" ht="23.75" customHeight="1">
      <c r="A63" s="17">
        <v>4.4000000000000004</v>
      </c>
      <c r="B63" s="20" t="s">
        <v>90</v>
      </c>
      <c r="C63" s="56"/>
      <c r="D63" s="18">
        <v>0</v>
      </c>
      <c r="E63" s="22"/>
      <c r="F63" s="19">
        <f t="shared" si="5"/>
        <v>0</v>
      </c>
      <c r="G63" s="15"/>
      <c r="H63" s="50" t="s">
        <v>91</v>
      </c>
      <c r="I63" s="15"/>
    </row>
    <row r="64" spans="1:9" s="16" customFormat="1" ht="23.75" customHeight="1">
      <c r="A64" s="17">
        <v>4.5</v>
      </c>
      <c r="B64" s="20" t="s">
        <v>92</v>
      </c>
      <c r="C64" s="56"/>
      <c r="D64" s="18">
        <v>2</v>
      </c>
      <c r="E64" s="22">
        <v>500</v>
      </c>
      <c r="F64" s="19">
        <f t="shared" si="5"/>
        <v>1000</v>
      </c>
      <c r="G64" s="15"/>
      <c r="H64" s="50" t="s">
        <v>156</v>
      </c>
      <c r="I64" s="15"/>
    </row>
    <row r="65" spans="1:9" s="16" customFormat="1" ht="23.75" customHeight="1">
      <c r="A65" s="17">
        <v>4.5999999999999996</v>
      </c>
      <c r="B65" s="20" t="s">
        <v>93</v>
      </c>
      <c r="C65" s="56"/>
      <c r="D65" s="18">
        <v>100</v>
      </c>
      <c r="E65" s="22">
        <v>2</v>
      </c>
      <c r="F65" s="19">
        <f t="shared" si="5"/>
        <v>200</v>
      </c>
      <c r="G65" s="15"/>
      <c r="H65" s="50" t="s">
        <v>94</v>
      </c>
      <c r="I65" s="15"/>
    </row>
    <row r="66" spans="1:9" s="16" customFormat="1" ht="23.75" customHeight="1">
      <c r="A66" s="17">
        <v>4.7</v>
      </c>
      <c r="B66" s="20" t="s">
        <v>95</v>
      </c>
      <c r="C66" s="56"/>
      <c r="D66" s="18">
        <v>1</v>
      </c>
      <c r="E66" s="22">
        <v>500</v>
      </c>
      <c r="F66" s="19">
        <f t="shared" si="5"/>
        <v>500</v>
      </c>
      <c r="G66" s="15"/>
      <c r="H66" s="50" t="s">
        <v>96</v>
      </c>
      <c r="I66" s="15"/>
    </row>
    <row r="67" spans="1:9" s="16" customFormat="1" ht="23.75" customHeight="1">
      <c r="A67" s="17">
        <v>4.8</v>
      </c>
      <c r="B67" s="20" t="s">
        <v>97</v>
      </c>
      <c r="C67" s="56"/>
      <c r="D67" s="18">
        <v>1</v>
      </c>
      <c r="E67" s="22">
        <v>300</v>
      </c>
      <c r="F67" s="19">
        <f t="shared" si="5"/>
        <v>300</v>
      </c>
      <c r="G67" s="15"/>
      <c r="H67" s="50" t="s">
        <v>98</v>
      </c>
      <c r="I67" s="15"/>
    </row>
    <row r="68" spans="1:9" s="16" customFormat="1" ht="23.75" customHeight="1">
      <c r="A68" s="17">
        <v>4.9000000000000004</v>
      </c>
      <c r="B68" s="20" t="s">
        <v>99</v>
      </c>
      <c r="C68" s="56"/>
      <c r="D68" s="18">
        <v>15</v>
      </c>
      <c r="E68" s="22">
        <v>35</v>
      </c>
      <c r="F68" s="19">
        <f t="shared" si="5"/>
        <v>525</v>
      </c>
      <c r="G68" s="15"/>
      <c r="H68" s="50" t="s">
        <v>155</v>
      </c>
      <c r="I68" s="15"/>
    </row>
    <row r="69" spans="1:9" s="16" customFormat="1" ht="23.75" customHeight="1">
      <c r="A69" s="47">
        <v>4.0999999999999996</v>
      </c>
      <c r="B69" s="20" t="s">
        <v>100</v>
      </c>
      <c r="C69" s="56"/>
      <c r="D69" s="18">
        <v>9</v>
      </c>
      <c r="E69" s="22">
        <v>150</v>
      </c>
      <c r="F69" s="19">
        <f t="shared" si="5"/>
        <v>1350</v>
      </c>
      <c r="G69" s="15"/>
      <c r="H69" s="50" t="s">
        <v>101</v>
      </c>
      <c r="I69" s="15"/>
    </row>
    <row r="70" spans="1:9" s="16" customFormat="1" ht="23.75" customHeight="1">
      <c r="A70" s="17">
        <v>4.1100000000000003</v>
      </c>
      <c r="B70" s="20" t="s">
        <v>102</v>
      </c>
      <c r="C70" s="56"/>
      <c r="D70" s="18">
        <v>2</v>
      </c>
      <c r="E70" s="22">
        <v>300</v>
      </c>
      <c r="F70" s="19">
        <f t="shared" si="5"/>
        <v>600</v>
      </c>
      <c r="G70" s="15"/>
      <c r="H70" s="15" t="s">
        <v>103</v>
      </c>
      <c r="I70" s="15"/>
    </row>
    <row r="71" spans="1:9" s="16" customFormat="1" ht="23.75" customHeight="1">
      <c r="A71" s="17" t="s">
        <v>6</v>
      </c>
      <c r="B71" s="44" t="s">
        <v>104</v>
      </c>
      <c r="C71" s="57"/>
      <c r="D71" s="18">
        <v>22</v>
      </c>
      <c r="E71" s="18">
        <v>10</v>
      </c>
      <c r="F71" s="19">
        <f t="shared" si="5"/>
        <v>220</v>
      </c>
      <c r="G71" s="15"/>
      <c r="H71" s="15" t="s">
        <v>105</v>
      </c>
      <c r="I71" s="15"/>
    </row>
    <row r="72" spans="1:9" s="16" customFormat="1" ht="23.75" customHeight="1">
      <c r="A72" s="11">
        <v>5</v>
      </c>
      <c r="B72" s="12" t="s">
        <v>13</v>
      </c>
      <c r="C72" s="12"/>
      <c r="D72" s="13" t="s">
        <v>14</v>
      </c>
      <c r="E72" s="13" t="s">
        <v>15</v>
      </c>
      <c r="F72" s="14">
        <f>SUM(F73:F85)*C73</f>
        <v>31940</v>
      </c>
      <c r="G72" s="15"/>
      <c r="H72" s="15"/>
      <c r="I72" s="15"/>
    </row>
    <row r="73" spans="1:9" s="1" customFormat="1" ht="22.5" customHeight="1">
      <c r="A73" s="17">
        <v>5.0999999999999996</v>
      </c>
      <c r="B73" s="23" t="s">
        <v>106</v>
      </c>
      <c r="C73" s="58">
        <v>1</v>
      </c>
      <c r="D73" s="18">
        <v>7</v>
      </c>
      <c r="E73" s="22">
        <v>400</v>
      </c>
      <c r="F73" s="74">
        <f>E73*D73</f>
        <v>2800</v>
      </c>
      <c r="H73" s="1" t="s">
        <v>107</v>
      </c>
    </row>
    <row r="74" spans="1:9" s="1" customFormat="1" ht="22.5" customHeight="1">
      <c r="A74" s="17">
        <v>5.2</v>
      </c>
      <c r="B74" s="23" t="s">
        <v>16</v>
      </c>
      <c r="C74" s="59"/>
      <c r="D74" s="18">
        <v>2</v>
      </c>
      <c r="E74" s="22">
        <v>2500</v>
      </c>
      <c r="F74" s="74">
        <f t="shared" ref="F74:F85" si="6">E74*D74</f>
        <v>5000</v>
      </c>
      <c r="H74" s="51" t="s">
        <v>116</v>
      </c>
    </row>
    <row r="75" spans="1:9" s="1" customFormat="1" ht="22.5" customHeight="1">
      <c r="A75" s="17">
        <v>5.3</v>
      </c>
      <c r="B75" s="24" t="s">
        <v>108</v>
      </c>
      <c r="C75" s="59"/>
      <c r="D75" s="18">
        <v>1</v>
      </c>
      <c r="E75" s="22">
        <v>500</v>
      </c>
      <c r="F75" s="74">
        <f t="shared" si="6"/>
        <v>500</v>
      </c>
      <c r="H75" s="51" t="s">
        <v>109</v>
      </c>
    </row>
    <row r="76" spans="1:9" s="1" customFormat="1" ht="22.5" customHeight="1">
      <c r="A76" s="17">
        <v>5.4</v>
      </c>
      <c r="B76" s="24" t="s">
        <v>110</v>
      </c>
      <c r="C76" s="59"/>
      <c r="D76" s="18">
        <v>1</v>
      </c>
      <c r="E76" s="22">
        <v>500</v>
      </c>
      <c r="F76" s="74">
        <f t="shared" si="6"/>
        <v>500</v>
      </c>
      <c r="H76" s="51" t="s">
        <v>111</v>
      </c>
    </row>
    <row r="77" spans="1:9" s="1" customFormat="1" ht="22.5" customHeight="1">
      <c r="A77" s="17">
        <v>5.5</v>
      </c>
      <c r="B77" s="24" t="s">
        <v>112</v>
      </c>
      <c r="C77" s="59"/>
      <c r="D77" s="18">
        <v>1</v>
      </c>
      <c r="E77" s="22">
        <v>500</v>
      </c>
      <c r="F77" s="74">
        <f t="shared" si="6"/>
        <v>500</v>
      </c>
      <c r="H77" s="51" t="s">
        <v>113</v>
      </c>
    </row>
    <row r="78" spans="1:9" s="1" customFormat="1" ht="22.5" customHeight="1">
      <c r="A78" s="17">
        <v>5.6</v>
      </c>
      <c r="B78" s="23" t="s">
        <v>114</v>
      </c>
      <c r="C78" s="59"/>
      <c r="D78" s="18">
        <v>2</v>
      </c>
      <c r="E78" s="22">
        <v>1500</v>
      </c>
      <c r="F78" s="74">
        <f t="shared" si="6"/>
        <v>3000</v>
      </c>
      <c r="H78" s="51" t="s">
        <v>115</v>
      </c>
    </row>
    <row r="79" spans="1:9" s="1" customFormat="1" ht="22.5" customHeight="1">
      <c r="A79" s="17">
        <v>5.7</v>
      </c>
      <c r="B79" s="27" t="s">
        <v>117</v>
      </c>
      <c r="C79" s="59"/>
      <c r="D79" s="18">
        <v>4</v>
      </c>
      <c r="E79" s="22">
        <v>400</v>
      </c>
      <c r="F79" s="74">
        <f t="shared" si="6"/>
        <v>1600</v>
      </c>
      <c r="H79" s="1" t="s">
        <v>118</v>
      </c>
    </row>
    <row r="80" spans="1:9" s="1" customFormat="1" ht="22.5" customHeight="1">
      <c r="A80" s="17">
        <v>5.8</v>
      </c>
      <c r="B80" s="24" t="s">
        <v>119</v>
      </c>
      <c r="C80" s="59"/>
      <c r="D80" s="18">
        <v>1</v>
      </c>
      <c r="E80" s="22">
        <v>3500</v>
      </c>
      <c r="F80" s="74">
        <f t="shared" si="6"/>
        <v>3500</v>
      </c>
      <c r="H80" s="51" t="s">
        <v>81</v>
      </c>
    </row>
    <row r="81" spans="1:8" s="1" customFormat="1" ht="22.5" customHeight="1">
      <c r="A81" s="17">
        <v>5.9</v>
      </c>
      <c r="B81" s="24" t="s">
        <v>120</v>
      </c>
      <c r="C81" s="59"/>
      <c r="D81" s="18">
        <v>1</v>
      </c>
      <c r="E81" s="22">
        <v>1500</v>
      </c>
      <c r="F81" s="74">
        <f t="shared" si="6"/>
        <v>1500</v>
      </c>
      <c r="H81" s="51" t="s">
        <v>121</v>
      </c>
    </row>
    <row r="82" spans="1:8" s="1" customFormat="1" ht="22.5" customHeight="1">
      <c r="A82" s="25">
        <v>5.0999999999999996</v>
      </c>
      <c r="B82" s="23" t="s">
        <v>17</v>
      </c>
      <c r="C82" s="59"/>
      <c r="D82" s="18">
        <v>2</v>
      </c>
      <c r="E82" s="22">
        <v>2000</v>
      </c>
      <c r="F82" s="74">
        <f t="shared" si="6"/>
        <v>4000</v>
      </c>
      <c r="H82" s="51" t="s">
        <v>122</v>
      </c>
    </row>
    <row r="83" spans="1:8" s="1" customFormat="1" ht="22.5" customHeight="1">
      <c r="A83" s="17">
        <v>5.1100000000000003</v>
      </c>
      <c r="B83" s="23" t="s">
        <v>123</v>
      </c>
      <c r="C83" s="59"/>
      <c r="D83" s="18">
        <v>2</v>
      </c>
      <c r="E83" s="22">
        <v>2500</v>
      </c>
      <c r="F83" s="74">
        <f t="shared" si="6"/>
        <v>5000</v>
      </c>
      <c r="H83" s="51" t="s">
        <v>124</v>
      </c>
    </row>
    <row r="84" spans="1:8" s="1" customFormat="1" ht="22.5" customHeight="1">
      <c r="A84" s="17">
        <v>5.12</v>
      </c>
      <c r="B84" s="23" t="s">
        <v>125</v>
      </c>
      <c r="C84" s="59"/>
      <c r="D84" s="18">
        <v>2</v>
      </c>
      <c r="E84" s="22">
        <v>1500</v>
      </c>
      <c r="F84" s="74">
        <f t="shared" si="6"/>
        <v>3000</v>
      </c>
      <c r="H84" s="51" t="s">
        <v>126</v>
      </c>
    </row>
    <row r="85" spans="1:8" s="1" customFormat="1" ht="17">
      <c r="A85" s="17" t="s">
        <v>6</v>
      </c>
      <c r="B85" s="23" t="s">
        <v>151</v>
      </c>
      <c r="C85" s="60"/>
      <c r="D85" s="49">
        <v>4</v>
      </c>
      <c r="E85" s="49">
        <v>260</v>
      </c>
      <c r="F85" s="19">
        <f t="shared" si="6"/>
        <v>1040</v>
      </c>
    </row>
    <row r="86" spans="1:8" s="1" customFormat="1" ht="16">
      <c r="A86" s="29"/>
      <c r="B86" s="30" t="s">
        <v>127</v>
      </c>
      <c r="C86" s="30"/>
      <c r="D86" s="31"/>
      <c r="E86" s="31"/>
      <c r="F86" s="32">
        <f>F72+F59+F39+F9+F4</f>
        <v>109205</v>
      </c>
    </row>
    <row r="87" spans="1:8" s="1" customFormat="1" ht="16">
      <c r="A87" s="29"/>
      <c r="B87" s="30" t="s">
        <v>18</v>
      </c>
      <c r="C87" s="30"/>
      <c r="D87" s="33">
        <v>0.06</v>
      </c>
      <c r="E87" s="34"/>
      <c r="F87" s="32">
        <f>F86*0.06</f>
        <v>6552.3</v>
      </c>
    </row>
    <row r="88" spans="1:8" s="1" customFormat="1" ht="16">
      <c r="A88" s="35"/>
      <c r="B88" s="36" t="s">
        <v>128</v>
      </c>
      <c r="C88" s="36"/>
      <c r="D88" s="37"/>
      <c r="E88" s="37"/>
      <c r="F88" s="38">
        <f>F87+F86</f>
        <v>115757.3</v>
      </c>
    </row>
    <row r="89" spans="1:8" s="1" customFormat="1" ht="17" thickBot="1">
      <c r="A89" s="39"/>
      <c r="B89" s="40" t="s">
        <v>129</v>
      </c>
      <c r="C89" s="40"/>
      <c r="D89" s="41"/>
      <c r="E89" s="41"/>
      <c r="F89" s="54">
        <v>108000</v>
      </c>
      <c r="H89" s="51" t="s">
        <v>130</v>
      </c>
    </row>
    <row r="90" spans="1:8">
      <c r="F90" s="43">
        <f>F89*0.93</f>
        <v>100440</v>
      </c>
    </row>
    <row r="92" spans="1:8">
      <c r="C92" s="1">
        <f>29600*0.93</f>
        <v>27528</v>
      </c>
    </row>
    <row r="93" spans="1:8">
      <c r="B93" s="1">
        <f>63000*0.06+63000</f>
        <v>66780</v>
      </c>
    </row>
  </sheetData>
  <mergeCells count="12">
    <mergeCell ref="C60:C71"/>
    <mergeCell ref="C73:C85"/>
    <mergeCell ref="A1:F1"/>
    <mergeCell ref="A10:F10"/>
    <mergeCell ref="A23:F23"/>
    <mergeCell ref="A29:F29"/>
    <mergeCell ref="A40:A41"/>
    <mergeCell ref="C5:C8"/>
    <mergeCell ref="C11:C22"/>
    <mergeCell ref="C24:C28"/>
    <mergeCell ref="C30:C38"/>
    <mergeCell ref="C40:C58"/>
  </mergeCells>
  <phoneticPr fontId="10" type="noConversion"/>
  <pageMargins left="0.7" right="0.7" top="0.75" bottom="0.75" header="0.3" footer="0.3"/>
  <pageSetup paperSize="9" scale="67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Template for town hall agency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2021-06-24T04:49:05Z</dcterms:modified>
</cp:coreProperties>
</file>