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660" windowHeight="13060" activeTab="1"/>
  </bookViews>
  <sheets>
    <sheet name="Summary" sheetId="8" r:id="rId1"/>
    <sheet name="Road trip" sheetId="9" r:id="rId2"/>
  </sheets>
  <calcPr calcId="144525"/>
</workbook>
</file>

<file path=xl/sharedStrings.xml><?xml version="1.0" encoding="utf-8"?>
<sst xmlns="http://schemas.openxmlformats.org/spreadsheetml/2006/main" count="563" uniqueCount="313">
  <si>
    <t>Name of Goods/Service</t>
  </si>
  <si>
    <t>Agency Fee</t>
  </si>
  <si>
    <t>Tax  6%</t>
  </si>
  <si>
    <t>Total w/o tax</t>
  </si>
  <si>
    <t>Total</t>
  </si>
  <si>
    <t xml:space="preserve">Event Name:  </t>
  </si>
  <si>
    <t>2022 SBUN Touareg regional road trip project</t>
  </si>
  <si>
    <t xml:space="preserve">Event Date(s):  </t>
  </si>
  <si>
    <t>Jul</t>
  </si>
  <si>
    <t>Event Location:</t>
  </si>
  <si>
    <t>Cover all of dealers in North region</t>
  </si>
  <si>
    <t xml:space="preserve">DESCRIPTION </t>
  </si>
  <si>
    <t>单位
Unit</t>
  </si>
  <si>
    <t>数量
Qty</t>
  </si>
  <si>
    <t>天数
Day</t>
  </si>
  <si>
    <t>单价(RMB)
Unit Price</t>
  </si>
  <si>
    <t>合计  (RMB)
Total Amount</t>
  </si>
  <si>
    <t>备注
Remarks</t>
  </si>
  <si>
    <t>成本</t>
  </si>
  <si>
    <t>酒店、餐饮及活动场地</t>
  </si>
  <si>
    <t>subtotal</t>
  </si>
  <si>
    <t>住宿费用</t>
  </si>
  <si>
    <t>每站30人入住2晚，2人合住双床*4批次</t>
  </si>
  <si>
    <t>per</t>
  </si>
  <si>
    <t>大连鲁能硬石酒店</t>
  </si>
  <si>
    <t>餐饮费</t>
  </si>
  <si>
    <t>30人，按每批次产生3次午餐2次晚餐计算*4批次</t>
  </si>
  <si>
    <t>五台山万豪酒店</t>
  </si>
  <si>
    <t>其他午晚餐软饮</t>
  </si>
  <si>
    <t>30人3天*4批次</t>
  </si>
  <si>
    <t>华山欣源酒店</t>
  </si>
  <si>
    <t>启动仪式场地费</t>
  </si>
  <si>
    <t>set</t>
  </si>
  <si>
    <t>嵩山照见山居酒店</t>
  </si>
  <si>
    <t>集结晚宴场地费</t>
  </si>
  <si>
    <t>集结晚宴桌餐</t>
  </si>
  <si>
    <t>10人*10桌，共计100人</t>
  </si>
  <si>
    <t>大连场地租金</t>
  </si>
  <si>
    <t>搭建相关</t>
  </si>
  <si>
    <t>背板造型支撑架背架</t>
  </si>
  <si>
    <t>黑色雷亚架-AV，L9m*H6m</t>
  </si>
  <si>
    <t>大连站搭建+av</t>
  </si>
  <si>
    <t>背板造型支撑架</t>
  </si>
  <si>
    <t>4*4方管焊接单拍，整体喷漆制作，L12m*H6.5m</t>
  </si>
  <si>
    <t>sqm</t>
  </si>
  <si>
    <t>五台山搭建</t>
  </si>
  <si>
    <t>电料</t>
  </si>
  <si>
    <t>电箱、调光器、变压器、接线端子、过线槽、线材</t>
  </si>
  <si>
    <t>嵩山搭建</t>
  </si>
  <si>
    <t>搭建人工</t>
  </si>
  <si>
    <t>8人搭建1天1夜、撤场1夜、夜间按照2个工时计算、共计40工时</t>
  </si>
  <si>
    <t>华山搭建</t>
  </si>
  <si>
    <t>工人交通及住宿</t>
  </si>
  <si>
    <t>城市交通、住宿</t>
  </si>
  <si>
    <t>搭建运输</t>
  </si>
  <si>
    <t>9.6m货车运输、搭建及撤场共计2次</t>
  </si>
  <si>
    <t>道旗</t>
  </si>
  <si>
    <t>木质乳胶漆底座，内部钢板配种，铁艺喷漆旗杆，定做布艺旗面</t>
  </si>
  <si>
    <t>顶部发光字</t>
  </si>
  <si>
    <t>无边发光字，北趁透明亚克力   L2.8m*H0.5m</t>
  </si>
  <si>
    <t>屏幕顶部城檐</t>
  </si>
  <si>
    <t>方管焊接造型，型材灯装饰（墙体结构现场有）</t>
  </si>
  <si>
    <t>整体结构固定</t>
  </si>
  <si>
    <t>楼宇后雷亚架+城墙雷亚架，10m*4mH，2组</t>
  </si>
  <si>
    <t>15人搭建1天1夜，撤场1夜、夜间按照2个工时计算、共计75工时</t>
  </si>
  <si>
    <t>城际交通（北京-忻州）、城市交通、住宿</t>
  </si>
  <si>
    <t xml:space="preserve">12.5m货车、搭建及撤场共计2次 </t>
  </si>
  <si>
    <t>AV视频音频设备</t>
  </si>
  <si>
    <t>启动仪式</t>
  </si>
  <si>
    <t>LED屏幕</t>
  </si>
  <si>
    <t>P3户外高清LED屏幕   L6m*H3m</t>
  </si>
  <si>
    <t>高清视频处理器</t>
  </si>
  <si>
    <t>Magnimage 550</t>
  </si>
  <si>
    <t>笔记本电脑</t>
  </si>
  <si>
    <t>MACBOOK</t>
  </si>
  <si>
    <t>LED PAR灯</t>
  </si>
  <si>
    <t>光束灯</t>
  </si>
  <si>
    <t>ACME380</t>
  </si>
  <si>
    <t>灯控台</t>
  </si>
  <si>
    <t>数字硅箱</t>
  </si>
  <si>
    <t xml:space="preserve">TL PROTOUR24CH  DIMMER RACK </t>
  </si>
  <si>
    <t>放大器</t>
  </si>
  <si>
    <t>SIGNAL AMPLIFIER  TL-DMX-SP8电脑灯信号放大器</t>
  </si>
  <si>
    <t>TRUSS架</t>
  </si>
  <si>
    <t>灯光架TRUSS 300mm*300mm    H4m* 2组</t>
  </si>
  <si>
    <t>线阵列全频音箱</t>
  </si>
  <si>
    <t>SE</t>
  </si>
  <si>
    <t>无线手持话筒</t>
  </si>
  <si>
    <t>WIRELESS HANDHELD MIC SENNHEISER/SHURE</t>
  </si>
  <si>
    <t>数字调音台</t>
  </si>
  <si>
    <t>YAMAHAＬＳ9</t>
  </si>
  <si>
    <t>播放音乐笔记本</t>
  </si>
  <si>
    <t>搭建人员</t>
  </si>
  <si>
    <t>10人搭建1夜、撤场1夜、夜间按照2个工时计算、共计40工时</t>
  </si>
  <si>
    <t>技术人员</t>
  </si>
  <si>
    <t>灯光、音响、视频  3人搭建彩排1天、活动1天 共计6人</t>
  </si>
  <si>
    <t>工人城际住宿及餐饮补助</t>
  </si>
  <si>
    <t>10人，进场及撤场2天</t>
  </si>
  <si>
    <t>2辆6.2m货车运输、搭建及撤场共计2次、共计4辆</t>
  </si>
  <si>
    <t>集结晚宴</t>
  </si>
  <si>
    <t>P4户外高清LED屏幕，L11m*H4.5m，耳屏4.5m*1m*6组</t>
  </si>
  <si>
    <t>S3 高清视屏播放主机</t>
  </si>
  <si>
    <t>S3 高清视屏播放系统</t>
  </si>
  <si>
    <t>苹果</t>
  </si>
  <si>
    <t>电脑LOGO灯</t>
  </si>
  <si>
    <t>含LOGO灯片</t>
  </si>
  <si>
    <t>数字灯控台</t>
  </si>
  <si>
    <t>ＭＡ2</t>
  </si>
  <si>
    <t>雷亚架</t>
  </si>
  <si>
    <t>2m*2m*8mH，2组</t>
  </si>
  <si>
    <t>天线信号放大器</t>
  </si>
  <si>
    <t>SIGNAL AMPLIFIER SHURE UA844</t>
  </si>
  <si>
    <t>10人搭建1天1夜，撤场1夜、夜间按照2个工时计算、共计40工时</t>
  </si>
  <si>
    <t>摄影摄像</t>
  </si>
  <si>
    <t xml:space="preserve"> </t>
  </si>
  <si>
    <t>前期考察</t>
  </si>
  <si>
    <t>摄影师</t>
  </si>
  <si>
    <t>线路勘察分2条线进行（A+B、C+D），每条线1人按照4天预估</t>
  </si>
  <si>
    <t>pax</t>
  </si>
  <si>
    <t>长春左典，3站拍摄+大连预拍摄1天图片+视频</t>
  </si>
  <si>
    <t>摄像师</t>
  </si>
  <si>
    <t>西安华山拍摄</t>
  </si>
  <si>
    <t>航拍师</t>
  </si>
  <si>
    <t>城际交通</t>
  </si>
  <si>
    <t>北京往返机票，每条线3人共计6人（北京-A、A-B、B-北京）</t>
  </si>
  <si>
    <t>城市交通</t>
  </si>
  <si>
    <t>机场往返，每条线3人共计6人</t>
  </si>
  <si>
    <t>住宿</t>
  </si>
  <si>
    <t>2条线每条线2间房，4天</t>
  </si>
  <si>
    <t>餐饮补助</t>
  </si>
  <si>
    <t>每条线3人共计6人</t>
  </si>
  <si>
    <t>现场活动</t>
  </si>
  <si>
    <t>2人4天，含提前抵达准备1天*4批次</t>
  </si>
  <si>
    <t>1人4天，含提前抵达准备1天*4批次</t>
  </si>
  <si>
    <t>无人机航拍器租赁</t>
  </si>
  <si>
    <t>每条线1台*4批次</t>
  </si>
  <si>
    <t>活动预热宣传视频</t>
  </si>
  <si>
    <t>活动小视频</t>
  </si>
  <si>
    <t>30秒小视频，每站1条*4批次</t>
  </si>
  <si>
    <t>活动总结视频</t>
  </si>
  <si>
    <t>4站花絮集结，含车主采访</t>
  </si>
  <si>
    <t>5人北京往返城市机票*4批次（北京-A-北京）</t>
  </si>
  <si>
    <t>5人机场往返*4批次</t>
  </si>
  <si>
    <t>5人3间房3天，含提前抵达准备1天*4批次</t>
  </si>
  <si>
    <t>5人*4批次</t>
  </si>
  <si>
    <t>第三方人员</t>
  </si>
  <si>
    <t>教练</t>
  </si>
  <si>
    <t>前期堪场试驾教练</t>
  </si>
  <si>
    <t>线路勘察分4条线进行，每条线1人按照5天预估</t>
  </si>
  <si>
    <t>执行试驾教练</t>
  </si>
  <si>
    <t>教练人员城际交通</t>
  </si>
  <si>
    <t>2人，北京至起止点城市往返机票*4批次</t>
  </si>
  <si>
    <t>车手文化教练费用</t>
  </si>
  <si>
    <t>教练人员城市交通</t>
  </si>
  <si>
    <t>2人机场往返每地*4批次</t>
  </si>
  <si>
    <t>教练人员住宿</t>
  </si>
  <si>
    <t>2人1间房3天，含提前抵达准备1天*4批次</t>
  </si>
  <si>
    <t>教练人员餐饮</t>
  </si>
  <si>
    <t>走线部分</t>
  </si>
  <si>
    <t>商业讲座老师</t>
  </si>
  <si>
    <t>1场讲座</t>
  </si>
  <si>
    <t>讲座老师城际交通</t>
  </si>
  <si>
    <t>1人，出发城市至讲座城市往返机票</t>
  </si>
  <si>
    <t>讲座老师城市交通</t>
  </si>
  <si>
    <t>1人机场往返场地</t>
  </si>
  <si>
    <t>讲座老师住宿</t>
  </si>
  <si>
    <t>1人1间房1天</t>
  </si>
  <si>
    <t>讲座老师餐饮</t>
  </si>
  <si>
    <t>1人1天</t>
  </si>
  <si>
    <t>主持人</t>
  </si>
  <si>
    <t>启动仪式主持人</t>
  </si>
  <si>
    <t>大连第三方</t>
  </si>
  <si>
    <t>礼仪</t>
  </si>
  <si>
    <t>签到，引领，礼仪人员</t>
  </si>
  <si>
    <t>五台山、华山、嵩山第三方人员</t>
  </si>
  <si>
    <t>舞蹈演员</t>
  </si>
  <si>
    <t>三代途锐舞蹈演绎（第一代越野，第二代舒适，第三代科技）</t>
  </si>
  <si>
    <t>集结晚宴主持人</t>
  </si>
  <si>
    <t>签到，引领，颁奖，礼仪人员</t>
  </si>
  <si>
    <t>开场表演， 战意鼓舞</t>
  </si>
  <si>
    <t>乐队</t>
  </si>
  <si>
    <t>晚宴伴奏，互动游戏伴奏乐队演出</t>
  </si>
  <si>
    <t>机票及车辆相关</t>
  </si>
  <si>
    <t>试驾车运输</t>
  </si>
  <si>
    <t>8台车，起止点经销商城市往返，2次运输*4批次</t>
  </si>
  <si>
    <t>大连试驾车租赁经销商</t>
  </si>
  <si>
    <t>试驾车临牌办理</t>
  </si>
  <si>
    <t>临牌覆盖活动期间</t>
  </si>
  <si>
    <t>线上传播</t>
  </si>
  <si>
    <t>试驾车运输保险</t>
  </si>
  <si>
    <t>保险覆盖整个活动期间</t>
  </si>
  <si>
    <t>车辆清洁</t>
  </si>
  <si>
    <t>起止点车辆清洁*4批次</t>
  </si>
  <si>
    <t>试驾车油费</t>
  </si>
  <si>
    <t>8台车，一台4天，含提前抵达准备1天*4批次</t>
  </si>
  <si>
    <t>试驾车高速费/过桥费</t>
  </si>
  <si>
    <t>试驾车辆备胎</t>
  </si>
  <si>
    <t>8台车*4批次</t>
  </si>
  <si>
    <t>摄影摄像车租赁</t>
  </si>
  <si>
    <t>1条线1辆车4天，含提前抵达准备1天*4批次</t>
  </si>
  <si>
    <t>摄影车油费</t>
  </si>
  <si>
    <t>摄影车高速费/过桥费</t>
  </si>
  <si>
    <t>车辆整备人员</t>
  </si>
  <si>
    <t>8人5天，洗车、加油、车况检查整备、接送机，含提前2天准备*4批次</t>
  </si>
  <si>
    <t>车辆整备人员城际交通</t>
  </si>
  <si>
    <t>8人，北京至起止点城市往返火车票*4批次</t>
  </si>
  <si>
    <t>车辆整备人员住宿</t>
  </si>
  <si>
    <t>2人1间房4天，含提前抵达准备1天*4批次</t>
  </si>
  <si>
    <t>车辆整备人员餐饮补助</t>
  </si>
  <si>
    <t>8人4天，含提前抵达准备1天*4批次</t>
  </si>
  <si>
    <t>车辆整备人员城市交通</t>
  </si>
  <si>
    <t>8人机场往返每地*4批次</t>
  </si>
  <si>
    <t>门票物料及其他</t>
  </si>
  <si>
    <t>嵩山旅行社</t>
  </si>
  <si>
    <t>景区门票</t>
  </si>
  <si>
    <t>30人嘉宾，工作人员5人，按每条线5处门票估算*4批次</t>
  </si>
  <si>
    <t>五台山旅行社</t>
  </si>
  <si>
    <t>互动</t>
  </si>
  <si>
    <t>每批次2个互动活动，包括当地民俗体验，手工制作等*4批次</t>
  </si>
  <si>
    <t>华山旅行社</t>
  </si>
  <si>
    <t>伴手礼</t>
  </si>
  <si>
    <t>每批次30人，100元标准*4批次</t>
  </si>
  <si>
    <t>普洱茶</t>
  </si>
  <si>
    <t>礼品包装</t>
  </si>
  <si>
    <t>手提袋，含备用*4批次</t>
  </si>
  <si>
    <t>纸袋制作</t>
  </si>
  <si>
    <t>H5设计开发</t>
  </si>
  <si>
    <t>活动预热及总结*4站</t>
  </si>
  <si>
    <t>H5制作</t>
  </si>
  <si>
    <t>倒计时海报</t>
  </si>
  <si>
    <t>经销商店内海报，每批次3套*4批次</t>
  </si>
  <si>
    <t>打印社费用-亿彩</t>
  </si>
  <si>
    <t>嘉宾T恤</t>
  </si>
  <si>
    <t>含手提袋，含备用数量替换尺码*4批次</t>
  </si>
  <si>
    <t>服装-深圳双洪</t>
  </si>
  <si>
    <t>试驾协议</t>
  </si>
  <si>
    <t>车身贴</t>
  </si>
  <si>
    <t>含备用*4批次</t>
  </si>
  <si>
    <t>美工</t>
  </si>
  <si>
    <t>车号贴</t>
  </si>
  <si>
    <t>路书</t>
  </si>
  <si>
    <t>PU绑绳手卷轴式*4批次</t>
  </si>
  <si>
    <t>条幅</t>
  </si>
  <si>
    <t>合影手举牌</t>
  </si>
  <si>
    <t>kt板材*4批次</t>
  </si>
  <si>
    <t>对讲机租赁</t>
  </si>
  <si>
    <t>含头车及尾车*4批次</t>
  </si>
  <si>
    <t>人员保险</t>
  </si>
  <si>
    <t>嘉宾30人，工作人员15人*4批次</t>
  </si>
  <si>
    <t>活动用水</t>
  </si>
  <si>
    <t>矿泉水，3天每车每天2箱*4批次</t>
  </si>
  <si>
    <t>购水</t>
  </si>
  <si>
    <t>医药箱</t>
  </si>
  <si>
    <t>工作人员服装</t>
  </si>
  <si>
    <t>工作人员及试驾教练*4批次</t>
  </si>
  <si>
    <t>防疫物资</t>
  </si>
  <si>
    <t>口罩、免洗洗手液、消毒湿巾、电子测温器*4批次</t>
  </si>
  <si>
    <t>主持人手卡</t>
  </si>
  <si>
    <t>定制logo主持人手卡</t>
  </si>
  <si>
    <t>麦克风套</t>
  </si>
  <si>
    <t>定制logo亚克力话筒套</t>
  </si>
  <si>
    <t>横幅</t>
  </si>
  <si>
    <t>主题合影横幅</t>
  </si>
  <si>
    <t>礼仪服装</t>
  </si>
  <si>
    <t>口罩、免洗洗手液、消毒湿巾、电子测温器</t>
  </si>
  <si>
    <t>签到桌花</t>
  </si>
  <si>
    <t>嘉宾胸卡</t>
  </si>
  <si>
    <t>嘉宾活动胸卡，胸卡绳</t>
  </si>
  <si>
    <t>嘉宾服装</t>
  </si>
  <si>
    <t>活动主题服装</t>
  </si>
  <si>
    <t>桌卡</t>
  </si>
  <si>
    <t>晚宴桌卡</t>
  </si>
  <si>
    <t>晚宴桌花</t>
  </si>
  <si>
    <t>酒碗</t>
  </si>
  <si>
    <t>点将环节-推盏共举酒碗</t>
  </si>
  <si>
    <t>互动游戏道具</t>
  </si>
  <si>
    <t>主题互动-你画我猜活动道具</t>
  </si>
  <si>
    <t>工作人员差旅</t>
  </si>
  <si>
    <t>机票（往返）</t>
  </si>
  <si>
    <t>北京至起止点城市机票，线路勘察分2条线进行，每条线2人</t>
  </si>
  <si>
    <t>2条线4人2间房，每条线按照5天预估</t>
  </si>
  <si>
    <t>2条线4人，每条线按照5天预估</t>
  </si>
  <si>
    <t>工作车</t>
  </si>
  <si>
    <t>2台工作车</t>
  </si>
  <si>
    <t>加油费</t>
  </si>
  <si>
    <t>高速费/过桥费</t>
  </si>
  <si>
    <t>汽车租赁平台异地还车费</t>
  </si>
  <si>
    <t>4人机场往返每地</t>
  </si>
  <si>
    <t>5个人，北京至起止点城市往返机票*4批次</t>
  </si>
  <si>
    <t>5个人3间房，含提前2天抵达准备，结束1天收尾还车，共计6天*4批次</t>
  </si>
  <si>
    <t>5个人，含提前2天抵达准备，结束1天收尾还车，共计6天*4批次</t>
  </si>
  <si>
    <t>对公差旅预估</t>
  </si>
  <si>
    <t>机场往返</t>
  </si>
  <si>
    <t>差旅</t>
  </si>
  <si>
    <t>设计总监</t>
  </si>
  <si>
    <t>整体设计及延展，制作把控</t>
  </si>
  <si>
    <t>day</t>
  </si>
  <si>
    <t>RTTH服务费</t>
  </si>
  <si>
    <t>2D/3D 设计</t>
  </si>
  <si>
    <t>试驾及营地设计及延展</t>
  </si>
  <si>
    <t>创意总监</t>
  </si>
  <si>
    <t>整体设计指导及文案把控</t>
  </si>
  <si>
    <t>项目总监</t>
  </si>
  <si>
    <t>前期项目总体管理</t>
  </si>
  <si>
    <t>项目经理</t>
  </si>
  <si>
    <t>前期总体客户联系及总体筹备联系，以及堪场</t>
  </si>
  <si>
    <t>项目主管</t>
  </si>
  <si>
    <t>前期堪场及协调准备</t>
  </si>
  <si>
    <t>进场1天，活动4天*4批次</t>
  </si>
  <si>
    <t>原报价不含税</t>
  </si>
  <si>
    <t>原报价税金</t>
  </si>
  <si>
    <t>含税成本</t>
  </si>
  <si>
    <t>原报价含税</t>
  </si>
</sst>
</file>

<file path=xl/styles.xml><?xml version="1.0" encoding="utf-8"?>
<styleSheet xmlns="http://schemas.openxmlformats.org/spreadsheetml/2006/main">
  <numFmts count="15">
    <numFmt numFmtId="176" formatCode="#,##0.0_ "/>
    <numFmt numFmtId="177" formatCode="\¥#,##0.00;[Red]\¥#,##0.00"/>
    <numFmt numFmtId="178" formatCode="#,##0.00&quot; &quot;;\(#,##0.00\)"/>
    <numFmt numFmtId="179" formatCode="\¥#,##0.00;&quot;¥-&quot;#,##0.00"/>
    <numFmt numFmtId="180" formatCode="0&quot; &quot;;\(0\)"/>
    <numFmt numFmtId="181" formatCode="_(\¥* #,##0.00_);_(\¥* \(#,##0.00\);_(\¥* &quot;-&quot;??_);_(@_)"/>
    <numFmt numFmtId="182" formatCode="#,##0.00_ "/>
    <numFmt numFmtId="41" formatCode="_ * #,##0_ ;_ * \-#,##0_ ;_ * &quot;-&quot;_ ;_ @_ "/>
    <numFmt numFmtId="183" formatCode="0_ "/>
    <numFmt numFmtId="184" formatCode="[$¥-804]#,##0"/>
    <numFmt numFmtId="44" formatCode="_ &quot;￥&quot;* #,##0.00_ ;_ &quot;￥&quot;* \-#,##0.00_ ;_ &quot;￥&quot;* &quot;-&quot;??_ ;_ @_ "/>
    <numFmt numFmtId="43" formatCode="_ * #,##0.00_ ;_ * \-#,##0.00_ ;_ * &quot;-&quot;??_ ;_ @_ "/>
    <numFmt numFmtId="185" formatCode="_-[$¥-411]* #,##0_-;\-[$¥-411]* #,##0_-;_-[$¥-411]* &quot;-&quot;_-;_-@_-"/>
    <numFmt numFmtId="42" formatCode="_ &quot;￥&quot;* #,##0_ ;_ &quot;￥&quot;* \-#,##0_ ;_ &quot;￥&quot;* &quot;-&quot;_ ;_ @_ "/>
    <numFmt numFmtId="186" formatCode="[$¥-804]#,##0.00;[$¥-804]\-#,##0.00"/>
  </numFmts>
  <fonts count="37">
    <font>
      <sz val="12"/>
      <color indexed="8"/>
      <name val="Verdana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sz val="1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Verdana"/>
      <charset val="134"/>
    </font>
    <font>
      <sz val="10"/>
      <color indexed="9"/>
      <name val="Tahoma"/>
      <charset val="134"/>
    </font>
    <font>
      <sz val="10"/>
      <color indexed="8"/>
      <name val="Tahoma"/>
      <charset val="134"/>
    </font>
    <font>
      <b/>
      <sz val="10"/>
      <color indexed="9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Verdana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Geneva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5">
    <xf numFmtId="0" fontId="0" fillId="0" borderId="0" applyNumberFormat="0" applyFill="0" applyBorder="0" applyProtection="0">
      <alignment vertical="top" wrapText="1"/>
    </xf>
    <xf numFmtId="0" fontId="36" fillId="0" borderId="0"/>
    <xf numFmtId="186" fontId="21" fillId="0" borderId="0"/>
    <xf numFmtId="186" fontId="21" fillId="0" borderId="0"/>
    <xf numFmtId="184" fontId="33" fillId="0" borderId="0">
      <alignment vertical="center"/>
    </xf>
    <xf numFmtId="181" fontId="16" fillId="0" borderId="0" applyFont="0" applyFill="0" applyBorder="0" applyAlignment="0" applyProtection="0"/>
    <xf numFmtId="0" fontId="0" fillId="0" borderId="0" applyNumberFormat="0" applyFill="0" applyBorder="0" applyProtection="0">
      <alignment vertical="top" wrapText="1"/>
    </xf>
    <xf numFmtId="0" fontId="16" fillId="0" borderId="0">
      <alignment vertical="center"/>
    </xf>
    <xf numFmtId="0" fontId="30" fillId="0" borderId="0"/>
    <xf numFmtId="186" fontId="21" fillId="0" borderId="0"/>
    <xf numFmtId="185" fontId="26" fillId="0" borderId="0"/>
    <xf numFmtId="184" fontId="26" fillId="0" borderId="0"/>
    <xf numFmtId="183" fontId="30" fillId="0" borderId="0"/>
    <xf numFmtId="0" fontId="15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2" fillId="32" borderId="22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3" fillId="0" borderId="0"/>
    <xf numFmtId="0" fontId="15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8" fillId="14" borderId="22" applyNumberFormat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7" fillId="22" borderId="21" applyNumberFormat="0" applyAlignment="0" applyProtection="0">
      <alignment vertical="center"/>
    </xf>
    <xf numFmtId="0" fontId="19" fillId="14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8" fillId="1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0" borderId="17" applyNumberFormat="0" applyFon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0" borderId="15" applyNumberFormat="0" applyFill="0" applyAlignment="0" applyProtection="0">
      <alignment vertical="center"/>
    </xf>
  </cellStyleXfs>
  <cellXfs count="176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>
      <alignment vertical="top" wrapText="1"/>
    </xf>
    <xf numFmtId="0" fontId="6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left" vertical="center" wrapText="1"/>
    </xf>
    <xf numFmtId="182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40" fontId="1" fillId="2" borderId="2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horizontal="left" vertical="center"/>
    </xf>
    <xf numFmtId="14" fontId="4" fillId="2" borderId="0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vertical="center"/>
    </xf>
    <xf numFmtId="40" fontId="1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left" vertical="center"/>
    </xf>
    <xf numFmtId="40" fontId="4" fillId="2" borderId="0" xfId="0" applyNumberFormat="1" applyFont="1" applyFill="1" applyBorder="1" applyAlignment="1">
      <alignment vertical="center"/>
    </xf>
    <xf numFmtId="1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left" vertical="center" wrapText="1"/>
    </xf>
    <xf numFmtId="0" fontId="4" fillId="4" borderId="4" xfId="0" applyNumberFormat="1" applyFont="1" applyFill="1" applyBorder="1" applyAlignment="1">
      <alignment vertical="center"/>
    </xf>
    <xf numFmtId="1" fontId="1" fillId="4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1" fontId="1" fillId="0" borderId="4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 wrapText="1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left" vertical="center" wrapText="1"/>
    </xf>
    <xf numFmtId="0" fontId="2" fillId="5" borderId="4" xfId="0" applyNumberFormat="1" applyFont="1" applyFill="1" applyBorder="1" applyAlignment="1">
      <alignment vertical="center"/>
    </xf>
    <xf numFmtId="0" fontId="1" fillId="5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left" vertical="center"/>
    </xf>
    <xf numFmtId="1" fontId="4" fillId="4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left" vertical="center"/>
    </xf>
    <xf numFmtId="40" fontId="4" fillId="2" borderId="2" xfId="0" applyNumberFormat="1" applyFont="1" applyFill="1" applyBorder="1" applyAlignment="1">
      <alignment horizontal="left" vertical="center" wrapText="1"/>
    </xf>
    <xf numFmtId="40" fontId="4" fillId="2" borderId="2" xfId="0" applyNumberFormat="1" applyFont="1" applyFill="1" applyBorder="1" applyAlignment="1">
      <alignment horizontal="left" vertical="center"/>
    </xf>
    <xf numFmtId="40" fontId="1" fillId="2" borderId="2" xfId="0" applyNumberFormat="1" applyFont="1" applyFill="1" applyBorder="1" applyAlignment="1">
      <alignment horizontal="right" vertical="center"/>
    </xf>
    <xf numFmtId="182" fontId="1" fillId="2" borderId="2" xfId="0" applyNumberFormat="1" applyFont="1" applyFill="1" applyBorder="1" applyAlignment="1">
      <alignment horizontal="right" vertical="center"/>
    </xf>
    <xf numFmtId="40" fontId="4" fillId="2" borderId="0" xfId="0" applyNumberFormat="1" applyFont="1" applyFill="1" applyBorder="1" applyAlignment="1">
      <alignment horizontal="left" vertical="center"/>
    </xf>
    <xf numFmtId="40" fontId="1" fillId="2" borderId="0" xfId="0" applyNumberFormat="1" applyFont="1" applyFill="1" applyBorder="1" applyAlignment="1">
      <alignment horizontal="right" vertical="center"/>
    </xf>
    <xf numFmtId="182" fontId="1" fillId="2" borderId="0" xfId="0" applyNumberFormat="1" applyFont="1" applyFill="1" applyBorder="1" applyAlignment="1">
      <alignment horizontal="right" vertical="center"/>
    </xf>
    <xf numFmtId="182" fontId="4" fillId="3" borderId="4" xfId="0" applyNumberFormat="1" applyFont="1" applyFill="1" applyBorder="1" applyAlignment="1">
      <alignment horizontal="center" vertic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right" vertical="center" wrapText="1"/>
    </xf>
    <xf numFmtId="182" fontId="4" fillId="4" borderId="4" xfId="0" applyNumberFormat="1" applyFont="1" applyFill="1" applyBorder="1" applyAlignment="1">
      <alignment horizontal="right" vertical="center" wrapText="1"/>
    </xf>
    <xf numFmtId="178" fontId="1" fillId="5" borderId="4" xfId="0" applyNumberFormat="1" applyFont="1" applyFill="1" applyBorder="1" applyAlignment="1">
      <alignment horizontal="right" vertical="center" wrapText="1"/>
    </xf>
    <xf numFmtId="182" fontId="1" fillId="0" borderId="4" xfId="0" applyNumberFormat="1" applyFont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78" fontId="2" fillId="5" borderId="4" xfId="0" applyNumberFormat="1" applyFont="1" applyFill="1" applyBorder="1" applyAlignment="1">
      <alignment horizontal="right" vertical="center" wrapText="1"/>
    </xf>
    <xf numFmtId="182" fontId="2" fillId="5" borderId="4" xfId="0" applyNumberFormat="1" applyFont="1" applyFill="1" applyBorder="1" applyAlignment="1">
      <alignment horizontal="right" vertical="center" wrapText="1"/>
    </xf>
    <xf numFmtId="182" fontId="1" fillId="5" borderId="4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vertical="center"/>
    </xf>
    <xf numFmtId="1" fontId="1" fillId="2" borderId="6" xfId="0" applyNumberFormat="1" applyFont="1" applyFill="1" applyBorder="1" applyAlignment="1">
      <alignment vertical="center"/>
    </xf>
    <xf numFmtId="0" fontId="1" fillId="0" borderId="4" xfId="0" applyNumberFormat="1" applyFont="1" applyBorder="1" applyAlignment="1">
      <alignment vertical="center" wrapText="1"/>
    </xf>
    <xf numFmtId="178" fontId="1" fillId="4" borderId="4" xfId="0" applyNumberFormat="1" applyFont="1" applyFill="1" applyBorder="1" applyAlignment="1">
      <alignment vertical="center" wrapText="1"/>
    </xf>
    <xf numFmtId="182" fontId="1" fillId="0" borderId="4" xfId="0" applyNumberFormat="1" applyFont="1" applyBorder="1" applyAlignment="1">
      <alignment vertical="center"/>
    </xf>
    <xf numFmtId="0" fontId="1" fillId="6" borderId="4" xfId="0" applyNumberFormat="1" applyFont="1" applyFill="1" applyBorder="1" applyAlignment="1">
      <alignment horizontal="center" vertical="center" wrapText="1"/>
    </xf>
    <xf numFmtId="182" fontId="1" fillId="0" borderId="4" xfId="0" applyNumberFormat="1" applyFont="1" applyBorder="1" applyAlignment="1">
      <alignment vertical="center" wrapText="1"/>
    </xf>
    <xf numFmtId="0" fontId="1" fillId="6" borderId="4" xfId="0" applyNumberFormat="1" applyFont="1" applyFill="1" applyBorder="1" applyAlignment="1">
      <alignment vertical="center" wrapText="1"/>
    </xf>
    <xf numFmtId="178" fontId="1" fillId="0" borderId="4" xfId="0" applyNumberFormat="1" applyFont="1" applyBorder="1" applyAlignment="1">
      <alignment vertical="center" wrapText="1"/>
    </xf>
    <xf numFmtId="178" fontId="2" fillId="5" borderId="4" xfId="0" applyNumberFormat="1" applyFont="1" applyFill="1" applyBorder="1" applyAlignment="1">
      <alignment vertical="center" wrapText="1"/>
    </xf>
    <xf numFmtId="182" fontId="2" fillId="0" borderId="4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178" fontId="1" fillId="5" borderId="4" xfId="0" applyNumberFormat="1" applyFont="1" applyFill="1" applyBorder="1" applyAlignment="1">
      <alignment horizontal="left" vertical="center"/>
    </xf>
    <xf numFmtId="178" fontId="3" fillId="5" borderId="4" xfId="0" applyNumberFormat="1" applyFont="1" applyFill="1" applyBorder="1" applyAlignment="1">
      <alignment vertical="center" wrapText="1"/>
    </xf>
    <xf numFmtId="182" fontId="3" fillId="0" borderId="4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178" fontId="4" fillId="4" borderId="4" xfId="0" applyNumberFormat="1" applyFont="1" applyFill="1" applyBorder="1" applyAlignment="1">
      <alignment vertical="center" wrapText="1"/>
    </xf>
    <xf numFmtId="182" fontId="4" fillId="0" borderId="4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178" fontId="1" fillId="5" borderId="4" xfId="0" applyNumberFormat="1" applyFont="1" applyFill="1" applyBorder="1" applyAlignment="1">
      <alignment vertical="center" wrapText="1"/>
    </xf>
    <xf numFmtId="1" fontId="4" fillId="4" borderId="4" xfId="0" applyNumberFormat="1" applyFont="1" applyFill="1" applyBorder="1" applyAlignment="1">
      <alignment vertical="center"/>
    </xf>
    <xf numFmtId="0" fontId="1" fillId="6" borderId="4" xfId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1" fontId="4" fillId="0" borderId="4" xfId="0" applyNumberFormat="1" applyFont="1" applyBorder="1" applyAlignment="1">
      <alignment vertical="center"/>
    </xf>
    <xf numFmtId="1" fontId="1" fillId="0" borderId="4" xfId="0" applyNumberFormat="1" applyFont="1" applyFill="1" applyBorder="1" applyAlignment="1">
      <alignment horizontal="left" vertical="center"/>
    </xf>
    <xf numFmtId="1" fontId="5" fillId="0" borderId="4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5" fillId="4" borderId="4" xfId="0" applyNumberFormat="1" applyFont="1" applyFill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left" vertical="center" wrapText="1"/>
    </xf>
    <xf numFmtId="1" fontId="5" fillId="4" borderId="4" xfId="0" applyNumberFormat="1" applyFont="1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left" vertical="center"/>
    </xf>
    <xf numFmtId="177" fontId="1" fillId="0" borderId="4" xfId="0" applyNumberFormat="1" applyFont="1" applyBorder="1" applyAlignment="1">
      <alignment horizontal="left" vertical="center"/>
    </xf>
    <xf numFmtId="1" fontId="2" fillId="0" borderId="4" xfId="0" applyNumberFormat="1" applyFont="1" applyBorder="1" applyAlignment="1">
      <alignment vertical="center"/>
    </xf>
    <xf numFmtId="182" fontId="2" fillId="0" borderId="4" xfId="0" applyNumberFormat="1" applyFont="1" applyBorder="1" applyAlignment="1">
      <alignment horizontal="right" vertical="center" wrapText="1"/>
    </xf>
    <xf numFmtId="178" fontId="6" fillId="5" borderId="4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right" vertical="center" wrapText="1"/>
    </xf>
    <xf numFmtId="182" fontId="2" fillId="0" borderId="4" xfId="0" applyNumberFormat="1" applyFont="1" applyFill="1" applyBorder="1" applyAlignment="1">
      <alignment horizontal="right" vertical="center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right" vertical="center" wrapText="1"/>
    </xf>
    <xf numFmtId="182" fontId="5" fillId="4" borderId="4" xfId="0" applyNumberFormat="1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82" fontId="1" fillId="0" borderId="4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vertical="center" wrapText="1"/>
    </xf>
    <xf numFmtId="178" fontId="2" fillId="0" borderId="4" xfId="0" applyNumberFormat="1" applyFont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82" fontId="2" fillId="0" borderId="4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4" fillId="4" borderId="4" xfId="0" applyNumberFormat="1" applyFont="1" applyFill="1" applyBorder="1" applyAlignment="1">
      <alignment vertical="center" wrapText="1"/>
    </xf>
    <xf numFmtId="10" fontId="4" fillId="0" borderId="4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178" fontId="1" fillId="0" borderId="4" xfId="0" applyNumberFormat="1" applyFont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center" wrapText="1"/>
    </xf>
    <xf numFmtId="0" fontId="5" fillId="4" borderId="4" xfId="0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182" fontId="1" fillId="0" borderId="4" xfId="0" applyNumberFormat="1" applyFont="1" applyBorder="1">
      <alignment vertical="top" wrapText="1"/>
    </xf>
    <xf numFmtId="0" fontId="1" fillId="0" borderId="4" xfId="0" applyNumberFormat="1" applyFont="1" applyBorder="1" applyAlignment="1">
      <alignment vertical="top" wrapText="1"/>
    </xf>
    <xf numFmtId="0" fontId="1" fillId="0" borderId="0" xfId="0" applyNumberFormat="1" applyFont="1">
      <alignment vertical="top" wrapText="1"/>
    </xf>
    <xf numFmtId="1" fontId="2" fillId="0" borderId="4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left" vertical="center" wrapText="1"/>
    </xf>
    <xf numFmtId="0" fontId="7" fillId="4" borderId="4" xfId="0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left" vertical="center" wrapText="1"/>
    </xf>
    <xf numFmtId="1" fontId="7" fillId="4" borderId="4" xfId="0" applyNumberFormat="1" applyFont="1" applyFill="1" applyBorder="1" applyAlignment="1">
      <alignment vertical="center"/>
    </xf>
    <xf numFmtId="1" fontId="7" fillId="0" borderId="4" xfId="0" applyNumberFormat="1" applyFont="1" applyBorder="1" applyAlignment="1">
      <alignment vertical="center"/>
    </xf>
    <xf numFmtId="0" fontId="6" fillId="0" borderId="4" xfId="0" applyNumberFormat="1" applyFont="1" applyBorder="1" applyAlignment="1">
      <alignment vertical="center" wrapText="1"/>
    </xf>
    <xf numFmtId="1" fontId="4" fillId="4" borderId="4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left" vertical="center"/>
    </xf>
    <xf numFmtId="9" fontId="4" fillId="4" borderId="4" xfId="0" applyNumberFormat="1" applyFont="1" applyFill="1" applyBorder="1" applyAlignment="1">
      <alignment vertical="center"/>
    </xf>
    <xf numFmtId="1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right" vertical="center" wrapText="1"/>
    </xf>
    <xf numFmtId="182" fontId="7" fillId="4" borderId="4" xfId="0" applyNumberFormat="1" applyFont="1" applyFill="1" applyBorder="1" applyAlignment="1">
      <alignment horizontal="right" vertical="center" wrapText="1"/>
    </xf>
    <xf numFmtId="182" fontId="6" fillId="0" borderId="4" xfId="0" applyNumberFormat="1" applyFont="1" applyBorder="1" applyAlignment="1">
      <alignment horizontal="right" vertical="center" wrapText="1"/>
    </xf>
    <xf numFmtId="180" fontId="1" fillId="4" borderId="4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 wrapText="1"/>
    </xf>
    <xf numFmtId="182" fontId="5" fillId="0" borderId="4" xfId="0" applyNumberFormat="1" applyFont="1" applyBorder="1" applyAlignment="1">
      <alignment vertical="center" wrapText="1"/>
    </xf>
    <xf numFmtId="0" fontId="5" fillId="0" borderId="4" xfId="0" applyNumberFormat="1" applyFont="1" applyBorder="1" applyAlignment="1">
      <alignment vertical="center" wrapText="1"/>
    </xf>
    <xf numFmtId="0" fontId="1" fillId="5" borderId="4" xfId="0" applyNumberFormat="1" applyFont="1" applyFill="1" applyBorder="1" applyAlignment="1">
      <alignment horizontal="left" vertical="center" wrapText="1"/>
    </xf>
    <xf numFmtId="182" fontId="1" fillId="7" borderId="4" xfId="0" applyNumberFormat="1" applyFont="1" applyFill="1" applyBorder="1" applyAlignment="1">
      <alignment vertical="center" wrapText="1"/>
    </xf>
    <xf numFmtId="0" fontId="1" fillId="7" borderId="4" xfId="0" applyNumberFormat="1" applyFont="1" applyFill="1" applyBorder="1" applyAlignment="1">
      <alignment vertical="center" wrapText="1"/>
    </xf>
    <xf numFmtId="0" fontId="7" fillId="4" borderId="4" xfId="0" applyNumberFormat="1" applyFont="1" applyFill="1" applyBorder="1" applyAlignment="1">
      <alignment vertical="center" wrapText="1"/>
    </xf>
    <xf numFmtId="182" fontId="6" fillId="0" borderId="4" xfId="0" applyNumberFormat="1" applyFont="1" applyBorder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178" fontId="6" fillId="0" borderId="4" xfId="0" applyNumberFormat="1" applyFont="1" applyBorder="1" applyAlignment="1">
      <alignment vertical="center" wrapText="1"/>
    </xf>
    <xf numFmtId="1" fontId="1" fillId="4" borderId="4" xfId="0" applyNumberFormat="1" applyFont="1" applyFill="1" applyBorder="1" applyAlignment="1">
      <alignment vertical="center" wrapText="1"/>
    </xf>
    <xf numFmtId="10" fontId="1" fillId="0" borderId="4" xfId="0" applyNumberFormat="1" applyFont="1" applyBorder="1" applyAlignment="1">
      <alignment vertical="center" wrapText="1"/>
    </xf>
    <xf numFmtId="0" fontId="8" fillId="0" borderId="0" xfId="6" applyFont="1">
      <alignment vertical="top" wrapText="1"/>
    </xf>
    <xf numFmtId="0" fontId="9" fillId="8" borderId="7" xfId="6" applyFont="1" applyFill="1" applyBorder="1" applyAlignment="1">
      <alignment horizontal="center" vertical="center" wrapText="1"/>
    </xf>
    <xf numFmtId="1" fontId="9" fillId="8" borderId="8" xfId="6" applyNumberFormat="1" applyFont="1" applyFill="1" applyBorder="1" applyAlignment="1">
      <alignment horizontal="center" vertical="center" wrapText="1"/>
    </xf>
    <xf numFmtId="0" fontId="9" fillId="8" borderId="9" xfId="6" applyFont="1" applyFill="1" applyBorder="1" applyAlignment="1">
      <alignment horizontal="center" vertical="center" wrapText="1"/>
    </xf>
    <xf numFmtId="1" fontId="8" fillId="0" borderId="0" xfId="6" applyNumberFormat="1" applyFont="1" applyAlignment="1"/>
    <xf numFmtId="0" fontId="10" fillId="3" borderId="10" xfId="6" applyFont="1" applyFill="1" applyBorder="1" applyAlignment="1">
      <alignment horizontal="center" vertical="center" wrapText="1"/>
    </xf>
    <xf numFmtId="0" fontId="10" fillId="3" borderId="11" xfId="6" applyFont="1" applyFill="1" applyBorder="1" applyAlignment="1">
      <alignment vertical="center" wrapText="1"/>
    </xf>
    <xf numFmtId="179" fontId="10" fillId="0" borderId="12" xfId="6" applyNumberFormat="1" applyFont="1" applyBorder="1" applyAlignment="1">
      <alignment vertical="center" wrapText="1"/>
    </xf>
    <xf numFmtId="0" fontId="11" fillId="8" borderId="13" xfId="6" applyFont="1" applyFill="1" applyBorder="1" applyAlignment="1">
      <alignment horizontal="left" vertical="center" wrapText="1"/>
    </xf>
    <xf numFmtId="1" fontId="11" fillId="8" borderId="14" xfId="6" applyNumberFormat="1" applyFont="1" applyFill="1" applyBorder="1" applyAlignment="1">
      <alignment horizontal="left" vertical="center" wrapText="1"/>
    </xf>
    <xf numFmtId="179" fontId="11" fillId="8" borderId="12" xfId="6" applyNumberFormat="1" applyFont="1" applyFill="1" applyBorder="1" applyAlignment="1">
      <alignment vertical="center" wrapText="1"/>
    </xf>
    <xf numFmtId="176" fontId="8" fillId="0" borderId="0" xfId="6" applyNumberFormat="1" applyFont="1">
      <alignment vertical="top" wrapText="1"/>
    </xf>
  </cellXfs>
  <cellStyles count="65">
    <cellStyle name="常规" xfId="0" builtinId="0"/>
    <cellStyle name="样式 1" xfId="1"/>
    <cellStyle name="普通 3" xfId="2"/>
    <cellStyle name="普通 2" xfId="3"/>
    <cellStyle name="普通 12" xfId="4"/>
    <cellStyle name="货币 2" xfId="5"/>
    <cellStyle name="常规 4" xfId="6"/>
    <cellStyle name="常规 3 2" xfId="7"/>
    <cellStyle name="常规 2" xfId="8"/>
    <cellStyle name="Normal 6" xfId="9"/>
    <cellStyle name="Normal 2 2 2 6" xfId="10"/>
    <cellStyle name="Normal 2 2" xfId="11"/>
    <cellStyle name="0,0_x000d__x000a_NA_x000d__x000a_" xfId="12"/>
    <cellStyle name="60% - 强调文字颜色 6" xfId="13" builtinId="52"/>
    <cellStyle name="20% - 强调文字颜色 4" xfId="14" builtinId="42"/>
    <cellStyle name="强调文字颜色 4" xfId="15" builtinId="41"/>
    <cellStyle name="输入" xfId="16" builtinId="20"/>
    <cellStyle name="40% - 强调文字颜色 3" xfId="17" builtinId="39"/>
    <cellStyle name="20% - 强调文字颜色 3" xfId="18" builtinId="38"/>
    <cellStyle name="货币" xfId="19" builtinId="4"/>
    <cellStyle name="强调文字颜色 3" xfId="20" builtinId="37"/>
    <cellStyle name="百分比" xfId="21" builtinId="5"/>
    <cellStyle name="60% - 强调文字颜色 2" xfId="22" builtinId="36"/>
    <cellStyle name="常规 2 2 2 2" xfId="23"/>
    <cellStyle name="60% - 强调文字颜色 5" xfId="24" builtinId="48"/>
    <cellStyle name="强调文字颜色 2" xfId="25" builtinId="33"/>
    <cellStyle name="60% - 强调文字颜色 1" xfId="26" builtinId="32"/>
    <cellStyle name="60% - 强调文字颜色 4" xfId="27" builtinId="44"/>
    <cellStyle name="计算" xfId="28" builtinId="22"/>
    <cellStyle name="强调文字颜色 1" xfId="29" builtinId="29"/>
    <cellStyle name="适中" xfId="30" builtinId="28"/>
    <cellStyle name="20% - 强调文字颜色 5" xfId="31" builtinId="46"/>
    <cellStyle name="好" xfId="32" builtinId="26"/>
    <cellStyle name="20% - 强调文字颜色 1" xfId="33" builtinId="30"/>
    <cellStyle name="汇总" xfId="34" builtinId="25"/>
    <cellStyle name="差" xfId="35" builtinId="27"/>
    <cellStyle name="检查单元格" xfId="36" builtinId="23"/>
    <cellStyle name="输出" xfId="37" builtinId="21"/>
    <cellStyle name="标题 1" xfId="38" builtinId="16"/>
    <cellStyle name="常规 2 2 2" xfId="39"/>
    <cellStyle name="解释性文本" xfId="40" builtinId="53"/>
    <cellStyle name="20% - 强调文字颜色 2" xfId="41" builtinId="34"/>
    <cellStyle name="标题 4" xfId="42" builtinId="19"/>
    <cellStyle name="货币[0]" xfId="43" builtinId="7"/>
    <cellStyle name="常规 2 2" xfId="44"/>
    <cellStyle name="40% - 强调文字颜色 4" xfId="45" builtinId="43"/>
    <cellStyle name="千位分隔" xfId="46" builtinId="3"/>
    <cellStyle name="已访问的超链接" xfId="47" builtinId="9"/>
    <cellStyle name="标题" xfId="48" builtinId="15"/>
    <cellStyle name="40% - 强调文字颜色 2" xfId="49" builtinId="35"/>
    <cellStyle name="警告文本" xfId="50" builtinId="11"/>
    <cellStyle name="60% - 强调文字颜色 3" xfId="51" builtinId="40"/>
    <cellStyle name="注释" xfId="52" builtinId="10"/>
    <cellStyle name="20% - 强调文字颜色 6" xfId="53" builtinId="50"/>
    <cellStyle name="强调文字颜色 5" xfId="54" builtinId="45"/>
    <cellStyle name="40% - 强调文字颜色 6" xfId="55" builtinId="51"/>
    <cellStyle name="超链接" xfId="56" builtinId="8"/>
    <cellStyle name="千位分隔[0]" xfId="57" builtinId="6"/>
    <cellStyle name="标题 2" xfId="58" builtinId="17"/>
    <cellStyle name="40% - 强调文字颜色 5" xfId="59" builtinId="47"/>
    <cellStyle name="标题 3" xfId="60" builtinId="18"/>
    <cellStyle name="强调文字颜色 6" xfId="61" builtinId="49"/>
    <cellStyle name="40% - 强调文字颜色 1" xfId="62" builtinId="31"/>
    <cellStyle name="常规 3" xfId="63"/>
    <cellStyle name="链接单元格" xfId="64" builtinId="2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90"/>
      <rgbColor rgb="00AAAAAA"/>
      <rgbColor rgb="00FFFF99"/>
      <rgbColor rgb="00C0C0C0"/>
      <rgbColor rgb="00DD0806"/>
      <rgbColor rgb="00BFBFBF"/>
      <rgbColor rgb="00CCFFCC"/>
      <rgbColor rgb="00FFFF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blipFill rotWithShape="1">
          <a:blip xmlns:r="http://schemas.openxmlformats.org/officeDocument/2006/relationships" r:embed="rId1"/>
        </a:blipFill>
        <a:ln>
          <a:noFill/>
        </a:ln>
        <a:effectLst>
          <a:outerShdw dist="25400" dir="5400000" rotWithShape="0">
            <a:srgbClr val="000000">
              <a:alpha val="50000"/>
            </a:srgbClr>
          </a:outerShdw>
        </a:effectLst>
      </a:spPr>
      <a:bodyPr/>
      <a:lstStyle/>
    </a:spDef>
    <a:tx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noFill/>
        <a:ln>
          <a:noFill/>
        </a:ln>
      </a:spPr>
      <a:bodyPr/>
      <a:lstStyle/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showGridLines="0" zoomScale="150" zoomScaleNormal="150" zoomScalePageLayoutView="110" workbookViewId="0">
      <selection activeCell="B21" sqref="B21"/>
    </sheetView>
  </sheetViews>
  <sheetFormatPr defaultColWidth="7.625" defaultRowHeight="14.25" customHeight="1" outlineLevelCol="3"/>
  <cols>
    <col min="1" max="1" width="10.375" style="164" customWidth="1"/>
    <col min="2" max="2" width="23.25" style="164" customWidth="1"/>
    <col min="3" max="3" width="13.25" style="164" customWidth="1"/>
    <col min="4" max="4" width="10.625" style="164" customWidth="1"/>
    <col min="5" max="255" width="7.625" style="164" customWidth="1"/>
    <col min="256" max="16384" width="7.625" style="164"/>
  </cols>
  <sheetData>
    <row r="1" ht="29.25" customHeight="1" spans="1:4">
      <c r="A1" s="165" t="s">
        <v>0</v>
      </c>
      <c r="B1" s="166"/>
      <c r="C1" s="167"/>
      <c r="D1" s="168"/>
    </row>
    <row r="2" ht="16.5" customHeight="1" spans="1:4">
      <c r="A2" s="169">
        <v>1</v>
      </c>
      <c r="B2" s="170" t="str">
        <f>'Road trip'!B5</f>
        <v>酒店、餐饮及活动场地</v>
      </c>
      <c r="C2" s="171">
        <f>'Road trip'!H5</f>
        <v>135800</v>
      </c>
      <c r="D2" s="168"/>
    </row>
    <row r="3" ht="16.5" customHeight="1" spans="1:4">
      <c r="A3" s="169">
        <v>2</v>
      </c>
      <c r="B3" s="170" t="str">
        <f>'Road trip'!B12</f>
        <v>搭建相关</v>
      </c>
      <c r="C3" s="171">
        <f>'Road trip'!H12</f>
        <v>59760</v>
      </c>
      <c r="D3" s="168"/>
    </row>
    <row r="4" ht="16.5" customHeight="1" spans="1:4">
      <c r="A4" s="169">
        <v>3</v>
      </c>
      <c r="B4" s="170" t="str">
        <f>'Road trip'!B26</f>
        <v>AV视频音频设备</v>
      </c>
      <c r="C4" s="171">
        <f>'Road trip'!H26</f>
        <v>101100</v>
      </c>
      <c r="D4" s="168"/>
    </row>
    <row r="5" ht="16.5" customHeight="1" spans="1:4">
      <c r="A5" s="169">
        <v>4</v>
      </c>
      <c r="B5" s="170" t="str">
        <f>'Road trip'!B65</f>
        <v>摄影摄像</v>
      </c>
      <c r="C5" s="171">
        <f>'Road trip'!H65</f>
        <v>252320</v>
      </c>
      <c r="D5" s="168"/>
    </row>
    <row r="6" ht="16.5" customHeight="1" spans="1:4">
      <c r="A6" s="169">
        <v>5</v>
      </c>
      <c r="B6" s="170" t="str">
        <f>'Road trip'!B84</f>
        <v>第三方人员</v>
      </c>
      <c r="C6" s="171">
        <f>'Road trip'!H84</f>
        <v>122040</v>
      </c>
      <c r="D6" s="168"/>
    </row>
    <row r="7" ht="16.5" customHeight="1" spans="1:4">
      <c r="A7" s="169">
        <v>6</v>
      </c>
      <c r="B7" s="170" t="str">
        <f>'Road trip'!B103</f>
        <v>机票及车辆相关</v>
      </c>
      <c r="C7" s="171">
        <f>'Road trip'!H103</f>
        <v>227200</v>
      </c>
      <c r="D7" s="168"/>
    </row>
    <row r="8" ht="16.5" customHeight="1" spans="1:4">
      <c r="A8" s="169">
        <v>7</v>
      </c>
      <c r="B8" s="170" t="str">
        <f>'Road trip'!B119</f>
        <v>门票物料及其他</v>
      </c>
      <c r="C8" s="171">
        <f>'Road trip'!H119</f>
        <v>151754</v>
      </c>
      <c r="D8" s="168"/>
    </row>
    <row r="9" ht="16.5" customHeight="1" spans="1:4">
      <c r="A9" s="169">
        <v>8</v>
      </c>
      <c r="B9" s="170" t="str">
        <f>'Road trip'!B155</f>
        <v>工作人员差旅</v>
      </c>
      <c r="C9" s="171">
        <f>'Road trip'!H155</f>
        <v>64700</v>
      </c>
      <c r="D9" s="168"/>
    </row>
    <row r="10" ht="16.5" customHeight="1" spans="1:4">
      <c r="A10" s="169">
        <v>9</v>
      </c>
      <c r="B10" s="170" t="s">
        <v>1</v>
      </c>
      <c r="C10" s="171">
        <f>'Road trip'!H168</f>
        <v>162000</v>
      </c>
      <c r="D10" s="168"/>
    </row>
    <row r="11" ht="16.5" customHeight="1" spans="1:4">
      <c r="A11" s="169">
        <v>10</v>
      </c>
      <c r="B11" s="170" t="s">
        <v>2</v>
      </c>
      <c r="C11" s="171">
        <f>SUM(C2:C10)*0.06</f>
        <v>76600.44</v>
      </c>
      <c r="D11" s="168"/>
    </row>
    <row r="12" ht="16.5" customHeight="1" spans="1:4">
      <c r="A12" s="172" t="s">
        <v>3</v>
      </c>
      <c r="B12" s="173"/>
      <c r="C12" s="174">
        <f>SUM(C2:C10)</f>
        <v>1276674</v>
      </c>
      <c r="D12" s="168"/>
    </row>
    <row r="13" ht="16.5" customHeight="1" spans="1:4">
      <c r="A13" s="172" t="s">
        <v>4</v>
      </c>
      <c r="B13" s="173"/>
      <c r="C13" s="174">
        <f>SUM(C2:C11)</f>
        <v>1353274.44</v>
      </c>
      <c r="D13" s="168"/>
    </row>
    <row r="15" customHeight="1" spans="3:3">
      <c r="C15" s="175"/>
    </row>
    <row r="16" customHeight="1" spans="3:3">
      <c r="C16" s="175"/>
    </row>
  </sheetData>
  <mergeCells count="3">
    <mergeCell ref="A1:B1"/>
    <mergeCell ref="A12:B12"/>
    <mergeCell ref="A13:B13"/>
  </mergeCells>
  <pageMargins left="0.75" right="0.75" top="1" bottom="1" header="0.5" footer="0.5"/>
  <pageSetup paperSize="1" scale="85" orientation="portrait"/>
  <headerFooter alignWithMargins="0">
    <oddFooter>&amp;L&amp;"Helvetica,Regular"&amp;12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I180"/>
  <sheetViews>
    <sheetView tabSelected="1" zoomScale="120" zoomScaleNormal="120" workbookViewId="0">
      <pane xSplit="2" ySplit="4" topLeftCell="E159" activePane="bottomRight" state="frozen"/>
      <selection/>
      <selection pane="topRight"/>
      <selection pane="bottomLeft"/>
      <selection pane="bottomRight" activeCell="J186" sqref="J186"/>
    </sheetView>
  </sheetViews>
  <sheetFormatPr defaultColWidth="7.625" defaultRowHeight="13.2"/>
  <cols>
    <col min="1" max="1" width="11.625" style="9" customWidth="1"/>
    <col min="2" max="2" width="15.5" style="10" customWidth="1"/>
    <col min="3" max="3" width="29.8552631578947" style="9" customWidth="1"/>
    <col min="4" max="4" width="7.625" style="9"/>
    <col min="5" max="5" width="7.375" style="9" customWidth="1"/>
    <col min="6" max="6" width="8.125" style="9" customWidth="1"/>
    <col min="7" max="7" width="10.25" style="9" customWidth="1"/>
    <col min="8" max="8" width="11.25" style="11" customWidth="1"/>
    <col min="9" max="9" width="8.75" style="9" customWidth="1"/>
    <col min="10" max="10" width="18.7434210526316" style="11" customWidth="1"/>
    <col min="11" max="11" width="18.4539473684211" style="9" customWidth="1"/>
    <col min="12" max="210" width="7.625" style="9"/>
    <col min="211" max="16384" width="7.625" style="12"/>
  </cols>
  <sheetData>
    <row r="1" ht="16" customHeight="1" spans="1:9">
      <c r="A1" s="13" t="s">
        <v>5</v>
      </c>
      <c r="B1" s="14" t="s">
        <v>6</v>
      </c>
      <c r="C1" s="14"/>
      <c r="D1" s="15"/>
      <c r="E1" s="45"/>
      <c r="F1" s="46"/>
      <c r="G1" s="47"/>
      <c r="H1" s="48"/>
      <c r="I1" s="65"/>
    </row>
    <row r="2" ht="16" customHeight="1" spans="1:9">
      <c r="A2" s="16" t="s">
        <v>7</v>
      </c>
      <c r="B2" s="17" t="s">
        <v>8</v>
      </c>
      <c r="C2" s="18"/>
      <c r="D2" s="19"/>
      <c r="E2" s="49"/>
      <c r="F2" s="49"/>
      <c r="G2" s="50"/>
      <c r="H2" s="51"/>
      <c r="I2" s="66"/>
    </row>
    <row r="3" ht="19" customHeight="1" spans="1:9">
      <c r="A3" s="16" t="s">
        <v>9</v>
      </c>
      <c r="B3" s="20" t="s">
        <v>10</v>
      </c>
      <c r="C3" s="21"/>
      <c r="D3" s="19"/>
      <c r="E3" s="49"/>
      <c r="F3" s="49"/>
      <c r="G3" s="50"/>
      <c r="H3" s="51"/>
      <c r="I3" s="66"/>
    </row>
    <row r="4" ht="33" customHeight="1" spans="1:11">
      <c r="A4" s="22"/>
      <c r="B4" s="23" t="s">
        <v>11</v>
      </c>
      <c r="C4" s="22"/>
      <c r="D4" s="23" t="s">
        <v>12</v>
      </c>
      <c r="E4" s="23" t="s">
        <v>13</v>
      </c>
      <c r="F4" s="23" t="s">
        <v>14</v>
      </c>
      <c r="G4" s="23" t="s">
        <v>15</v>
      </c>
      <c r="H4" s="52" t="s">
        <v>16</v>
      </c>
      <c r="I4" s="23" t="s">
        <v>17</v>
      </c>
      <c r="J4" s="52" t="s">
        <v>18</v>
      </c>
      <c r="K4" s="67"/>
    </row>
    <row r="5" s="1" customFormat="1" ht="16" customHeight="1" spans="1:11">
      <c r="A5" s="24">
        <v>1</v>
      </c>
      <c r="B5" s="25" t="s">
        <v>19</v>
      </c>
      <c r="C5" s="26"/>
      <c r="D5" s="27"/>
      <c r="E5" s="53"/>
      <c r="F5" s="53"/>
      <c r="G5" s="54" t="s">
        <v>20</v>
      </c>
      <c r="H5" s="55">
        <f>SUM(H6:H11)</f>
        <v>135800</v>
      </c>
      <c r="I5" s="68"/>
      <c r="J5" s="69"/>
      <c r="K5" s="42"/>
    </row>
    <row r="6" ht="14" spans="1:210">
      <c r="A6" s="28"/>
      <c r="B6" s="29" t="s">
        <v>21</v>
      </c>
      <c r="C6" s="30" t="s">
        <v>22</v>
      </c>
      <c r="D6" s="31" t="s">
        <v>23</v>
      </c>
      <c r="E6" s="40">
        <v>30</v>
      </c>
      <c r="F6" s="31">
        <v>4</v>
      </c>
      <c r="G6" s="56">
        <v>400</v>
      </c>
      <c r="H6" s="57">
        <f>E6*F6*G6</f>
        <v>48000</v>
      </c>
      <c r="I6" s="70"/>
      <c r="J6" s="71">
        <f>24400+27000+19642</f>
        <v>71042</v>
      </c>
      <c r="K6" s="67" t="s">
        <v>24</v>
      </c>
      <c r="GY6" s="12"/>
      <c r="GZ6" s="12"/>
      <c r="HA6" s="12"/>
      <c r="HB6" s="12"/>
    </row>
    <row r="7" ht="14" spans="1:210">
      <c r="A7" s="28"/>
      <c r="B7" s="29" t="s">
        <v>25</v>
      </c>
      <c r="C7" s="30" t="s">
        <v>26</v>
      </c>
      <c r="D7" s="31" t="s">
        <v>23</v>
      </c>
      <c r="E7" s="40">
        <v>30</v>
      </c>
      <c r="F7" s="31">
        <v>20</v>
      </c>
      <c r="G7" s="56">
        <v>90</v>
      </c>
      <c r="H7" s="57">
        <f t="shared" ref="H7:H11" si="0">E7*F7*G7</f>
        <v>54000</v>
      </c>
      <c r="I7" s="70"/>
      <c r="J7" s="71">
        <f>80524+15012</f>
        <v>95536</v>
      </c>
      <c r="K7" s="67" t="s">
        <v>27</v>
      </c>
      <c r="GY7" s="12"/>
      <c r="GZ7" s="12"/>
      <c r="HA7" s="12"/>
      <c r="HB7" s="12"/>
    </row>
    <row r="8" ht="16" customHeight="1" spans="1:210">
      <c r="A8" s="28"/>
      <c r="B8" s="29" t="s">
        <v>28</v>
      </c>
      <c r="C8" s="30" t="s">
        <v>29</v>
      </c>
      <c r="D8" s="31" t="s">
        <v>23</v>
      </c>
      <c r="E8" s="40">
        <v>30</v>
      </c>
      <c r="F8" s="31">
        <v>12</v>
      </c>
      <c r="G8" s="56">
        <v>30</v>
      </c>
      <c r="H8" s="57">
        <f t="shared" si="0"/>
        <v>10800</v>
      </c>
      <c r="I8" s="72"/>
      <c r="J8" s="71">
        <f>24852+5186</f>
        <v>30038</v>
      </c>
      <c r="K8" s="67" t="s">
        <v>30</v>
      </c>
      <c r="GY8" s="12"/>
      <c r="GZ8" s="12"/>
      <c r="HA8" s="12"/>
      <c r="HB8" s="12"/>
    </row>
    <row r="9" ht="16" customHeight="1" spans="1:210">
      <c r="A9" s="28"/>
      <c r="B9" s="32" t="s">
        <v>31</v>
      </c>
      <c r="C9" s="30"/>
      <c r="D9" s="31" t="s">
        <v>32</v>
      </c>
      <c r="E9" s="40">
        <v>1</v>
      </c>
      <c r="F9" s="31">
        <v>1</v>
      </c>
      <c r="G9" s="56">
        <v>5000</v>
      </c>
      <c r="H9" s="57">
        <f t="shared" si="0"/>
        <v>5000</v>
      </c>
      <c r="I9" s="73"/>
      <c r="J9" s="71">
        <f>41338</f>
        <v>41338</v>
      </c>
      <c r="K9" s="67" t="s">
        <v>33</v>
      </c>
      <c r="GY9" s="12"/>
      <c r="GZ9" s="12"/>
      <c r="HA9" s="12"/>
      <c r="HB9" s="12"/>
    </row>
    <row r="10" ht="16" customHeight="1" spans="1:210">
      <c r="A10" s="28"/>
      <c r="B10" s="32" t="s">
        <v>34</v>
      </c>
      <c r="C10" s="30"/>
      <c r="D10" s="31" t="s">
        <v>32</v>
      </c>
      <c r="E10" s="40">
        <v>1</v>
      </c>
      <c r="F10" s="31">
        <v>1</v>
      </c>
      <c r="G10" s="56">
        <v>5000</v>
      </c>
      <c r="H10" s="57">
        <f t="shared" si="0"/>
        <v>5000</v>
      </c>
      <c r="I10" s="73"/>
      <c r="J10" s="71"/>
      <c r="K10" s="67"/>
      <c r="GY10" s="12"/>
      <c r="GZ10" s="12"/>
      <c r="HA10" s="12"/>
      <c r="HB10" s="12"/>
    </row>
    <row r="11" ht="16" customHeight="1" spans="1:210">
      <c r="A11" s="28"/>
      <c r="B11" s="29" t="s">
        <v>35</v>
      </c>
      <c r="C11" s="30" t="s">
        <v>36</v>
      </c>
      <c r="D11" s="31" t="s">
        <v>23</v>
      </c>
      <c r="E11" s="40">
        <v>10</v>
      </c>
      <c r="F11" s="31">
        <v>1</v>
      </c>
      <c r="G11" s="56">
        <v>1300</v>
      </c>
      <c r="H11" s="57">
        <f t="shared" si="0"/>
        <v>13000</v>
      </c>
      <c r="I11" s="72"/>
      <c r="J11" s="71">
        <v>50000</v>
      </c>
      <c r="K11" s="67" t="s">
        <v>37</v>
      </c>
      <c r="GY11" s="12"/>
      <c r="GZ11" s="12"/>
      <c r="HA11" s="12"/>
      <c r="HB11" s="12"/>
    </row>
    <row r="12" ht="16" customHeight="1" spans="1:210">
      <c r="A12" s="24">
        <v>2</v>
      </c>
      <c r="B12" s="25" t="s">
        <v>38</v>
      </c>
      <c r="C12" s="26"/>
      <c r="D12" s="27"/>
      <c r="E12" s="53"/>
      <c r="F12" s="53"/>
      <c r="G12" s="54" t="s">
        <v>20</v>
      </c>
      <c r="H12" s="55">
        <f>SUM(H13:H25)</f>
        <v>59760</v>
      </c>
      <c r="I12" s="68"/>
      <c r="J12" s="71"/>
      <c r="K12" s="67"/>
      <c r="GY12" s="12"/>
      <c r="GZ12" s="12"/>
      <c r="HA12" s="12"/>
      <c r="HB12" s="12"/>
    </row>
    <row r="13" s="2" customFormat="1" ht="16" customHeight="1" spans="1:205">
      <c r="A13" s="33"/>
      <c r="B13" s="34" t="s">
        <v>39</v>
      </c>
      <c r="C13" s="35" t="s">
        <v>40</v>
      </c>
      <c r="D13" s="36" t="s">
        <v>32</v>
      </c>
      <c r="E13" s="58">
        <v>120</v>
      </c>
      <c r="F13" s="33">
        <v>1</v>
      </c>
      <c r="G13" s="59">
        <v>35</v>
      </c>
      <c r="H13" s="60">
        <f t="shared" ref="H13:H25" si="1">E13*F13*G13</f>
        <v>4200</v>
      </c>
      <c r="I13" s="74"/>
      <c r="J13" s="75">
        <f>26986+1000</f>
        <v>27986</v>
      </c>
      <c r="K13" s="76" t="s">
        <v>41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</row>
    <row r="14" s="2" customFormat="1" ht="16" customHeight="1" spans="1:205">
      <c r="A14" s="33"/>
      <c r="B14" s="34" t="s">
        <v>42</v>
      </c>
      <c r="C14" s="35" t="s">
        <v>43</v>
      </c>
      <c r="D14" s="36" t="s">
        <v>44</v>
      </c>
      <c r="E14" s="58">
        <f>12*6.5</f>
        <v>78</v>
      </c>
      <c r="F14" s="33">
        <v>1</v>
      </c>
      <c r="G14" s="59">
        <v>170</v>
      </c>
      <c r="H14" s="60">
        <f t="shared" si="1"/>
        <v>13260</v>
      </c>
      <c r="I14" s="74"/>
      <c r="J14" s="75">
        <v>6000</v>
      </c>
      <c r="K14" s="76" t="s">
        <v>45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</row>
    <row r="15" s="2" customFormat="1" ht="16" customHeight="1" spans="1:205">
      <c r="A15" s="33"/>
      <c r="B15" s="34" t="s">
        <v>46</v>
      </c>
      <c r="C15" s="35" t="s">
        <v>47</v>
      </c>
      <c r="D15" s="36" t="s">
        <v>32</v>
      </c>
      <c r="E15" s="58">
        <v>1</v>
      </c>
      <c r="F15" s="33">
        <v>1</v>
      </c>
      <c r="G15" s="59">
        <v>600</v>
      </c>
      <c r="H15" s="60">
        <f t="shared" si="1"/>
        <v>600</v>
      </c>
      <c r="I15" s="74"/>
      <c r="J15" s="75">
        <v>1843.7</v>
      </c>
      <c r="K15" s="76" t="s">
        <v>48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</row>
    <row r="16" ht="16" customHeight="1" spans="1:210">
      <c r="A16" s="33"/>
      <c r="B16" s="32" t="s">
        <v>49</v>
      </c>
      <c r="C16" s="30" t="s">
        <v>50</v>
      </c>
      <c r="D16" s="33" t="s">
        <v>23</v>
      </c>
      <c r="E16" s="40">
        <v>8</v>
      </c>
      <c r="F16" s="31">
        <v>2</v>
      </c>
      <c r="G16" s="56">
        <v>300</v>
      </c>
      <c r="H16" s="61">
        <f t="shared" si="1"/>
        <v>4800</v>
      </c>
      <c r="I16" s="78"/>
      <c r="J16" s="71">
        <v>2000</v>
      </c>
      <c r="K16" s="67" t="s">
        <v>51</v>
      </c>
      <c r="GX16" s="12"/>
      <c r="GY16" s="12"/>
      <c r="GZ16" s="12"/>
      <c r="HA16" s="12"/>
      <c r="HB16" s="12"/>
    </row>
    <row r="17" ht="16" customHeight="1" spans="1:210">
      <c r="A17" s="33"/>
      <c r="B17" s="32" t="s">
        <v>52</v>
      </c>
      <c r="C17" s="30" t="s">
        <v>53</v>
      </c>
      <c r="D17" s="31" t="s">
        <v>23</v>
      </c>
      <c r="E17" s="40">
        <v>4</v>
      </c>
      <c r="F17" s="31">
        <v>1</v>
      </c>
      <c r="G17" s="56">
        <v>300</v>
      </c>
      <c r="H17" s="61">
        <f t="shared" ref="H17" si="2">E17*F17*G17</f>
        <v>1200</v>
      </c>
      <c r="I17" s="78"/>
      <c r="J17" s="71"/>
      <c r="K17" s="67"/>
      <c r="GZ17" s="12"/>
      <c r="HA17" s="12"/>
      <c r="HB17" s="12"/>
    </row>
    <row r="18" ht="16" customHeight="1" spans="1:210">
      <c r="A18" s="33"/>
      <c r="B18" s="32" t="s">
        <v>54</v>
      </c>
      <c r="C18" s="30" t="s">
        <v>55</v>
      </c>
      <c r="D18" s="33" t="s">
        <v>23</v>
      </c>
      <c r="E18" s="40">
        <v>1</v>
      </c>
      <c r="F18" s="31">
        <v>2</v>
      </c>
      <c r="G18" s="56">
        <v>1300</v>
      </c>
      <c r="H18" s="61">
        <f t="shared" si="1"/>
        <v>2600</v>
      </c>
      <c r="I18" s="78"/>
      <c r="J18" s="71"/>
      <c r="K18" s="67"/>
      <c r="GX18" s="12"/>
      <c r="GY18" s="12"/>
      <c r="GZ18" s="12"/>
      <c r="HA18" s="12"/>
      <c r="HB18" s="12"/>
    </row>
    <row r="19" s="3" customFormat="1" ht="16" customHeight="1" spans="1:205">
      <c r="A19" s="36"/>
      <c r="B19" s="34" t="s">
        <v>56</v>
      </c>
      <c r="C19" s="35" t="s">
        <v>57</v>
      </c>
      <c r="D19" s="33" t="s">
        <v>32</v>
      </c>
      <c r="E19" s="58">
        <v>4</v>
      </c>
      <c r="F19" s="33">
        <v>1</v>
      </c>
      <c r="G19" s="59">
        <v>600</v>
      </c>
      <c r="H19" s="60">
        <f t="shared" si="1"/>
        <v>2400</v>
      </c>
      <c r="I19" s="79"/>
      <c r="J19" s="80"/>
      <c r="K19" s="81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</row>
    <row r="20" s="3" customFormat="1" ht="16" customHeight="1" spans="1:205">
      <c r="A20" s="36"/>
      <c r="B20" s="34" t="s">
        <v>58</v>
      </c>
      <c r="C20" s="35" t="s">
        <v>59</v>
      </c>
      <c r="D20" s="33" t="s">
        <v>32</v>
      </c>
      <c r="E20" s="58">
        <v>1</v>
      </c>
      <c r="F20" s="33">
        <v>1</v>
      </c>
      <c r="G20" s="59">
        <v>1300</v>
      </c>
      <c r="H20" s="60">
        <f t="shared" si="1"/>
        <v>1300</v>
      </c>
      <c r="I20" s="79"/>
      <c r="J20" s="80"/>
      <c r="K20" s="81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</row>
    <row r="21" s="3" customFormat="1" ht="16" customHeight="1" spans="1:205">
      <c r="A21" s="36"/>
      <c r="B21" s="34" t="s">
        <v>60</v>
      </c>
      <c r="C21" s="35" t="s">
        <v>61</v>
      </c>
      <c r="D21" s="33" t="s">
        <v>32</v>
      </c>
      <c r="E21" s="58">
        <v>1</v>
      </c>
      <c r="F21" s="33">
        <v>1</v>
      </c>
      <c r="G21" s="59">
        <v>2000</v>
      </c>
      <c r="H21" s="60">
        <f t="shared" si="1"/>
        <v>2000</v>
      </c>
      <c r="I21" s="79"/>
      <c r="J21" s="80"/>
      <c r="K21" s="81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</row>
    <row r="22" s="3" customFormat="1" ht="16" customHeight="1" spans="1:205">
      <c r="A22" s="36"/>
      <c r="B22" s="34" t="s">
        <v>62</v>
      </c>
      <c r="C22" s="35" t="s">
        <v>63</v>
      </c>
      <c r="D22" s="33" t="s">
        <v>32</v>
      </c>
      <c r="E22" s="58">
        <v>320</v>
      </c>
      <c r="F22" s="33">
        <v>1</v>
      </c>
      <c r="G22" s="59">
        <v>35</v>
      </c>
      <c r="H22" s="60">
        <f t="shared" si="1"/>
        <v>11200</v>
      </c>
      <c r="I22" s="79"/>
      <c r="J22" s="80"/>
      <c r="K22" s="81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</row>
    <row r="23" ht="16" customHeight="1" spans="1:210">
      <c r="A23" s="36"/>
      <c r="B23" s="37" t="s">
        <v>49</v>
      </c>
      <c r="C23" s="38" t="s">
        <v>64</v>
      </c>
      <c r="D23" s="33" t="s">
        <v>23</v>
      </c>
      <c r="E23" s="62">
        <v>15</v>
      </c>
      <c r="F23" s="63">
        <v>2</v>
      </c>
      <c r="G23" s="59">
        <v>280</v>
      </c>
      <c r="H23" s="60">
        <f t="shared" si="1"/>
        <v>8400</v>
      </c>
      <c r="I23" s="78"/>
      <c r="J23" s="71"/>
      <c r="K23" s="67"/>
      <c r="GX23" s="12"/>
      <c r="GY23" s="12"/>
      <c r="GZ23" s="12"/>
      <c r="HA23" s="12"/>
      <c r="HB23" s="12"/>
    </row>
    <row r="24" ht="16" customHeight="1" spans="1:210">
      <c r="A24" s="36"/>
      <c r="B24" s="32" t="s">
        <v>52</v>
      </c>
      <c r="C24" s="30" t="s">
        <v>65</v>
      </c>
      <c r="D24" s="31" t="s">
        <v>23</v>
      </c>
      <c r="E24" s="40">
        <v>8</v>
      </c>
      <c r="F24" s="31">
        <v>2</v>
      </c>
      <c r="G24" s="56">
        <v>300</v>
      </c>
      <c r="H24" s="61">
        <f t="shared" si="1"/>
        <v>4800</v>
      </c>
      <c r="I24" s="78"/>
      <c r="J24" s="71"/>
      <c r="K24" s="67"/>
      <c r="GZ24" s="12"/>
      <c r="HA24" s="12"/>
      <c r="HB24" s="12"/>
    </row>
    <row r="25" ht="16" customHeight="1" spans="1:210">
      <c r="A25" s="36"/>
      <c r="B25" s="37" t="s">
        <v>54</v>
      </c>
      <c r="C25" s="38" t="s">
        <v>66</v>
      </c>
      <c r="D25" s="33" t="s">
        <v>23</v>
      </c>
      <c r="E25" s="62">
        <v>1</v>
      </c>
      <c r="F25" s="63">
        <v>2</v>
      </c>
      <c r="G25" s="59">
        <v>1500</v>
      </c>
      <c r="H25" s="60">
        <f t="shared" si="1"/>
        <v>3000</v>
      </c>
      <c r="I25" s="78"/>
      <c r="J25" s="71"/>
      <c r="K25" s="67"/>
      <c r="GX25" s="12"/>
      <c r="GY25" s="12"/>
      <c r="GZ25" s="12"/>
      <c r="HA25" s="12"/>
      <c r="HB25" s="12"/>
    </row>
    <row r="26" s="4" customFormat="1" ht="16" customHeight="1" spans="1:206">
      <c r="A26" s="24">
        <v>3</v>
      </c>
      <c r="B26" s="25" t="s">
        <v>67</v>
      </c>
      <c r="C26" s="26"/>
      <c r="D26" s="39"/>
      <c r="E26" s="39"/>
      <c r="F26" s="64"/>
      <c r="G26" s="54" t="s">
        <v>20</v>
      </c>
      <c r="H26" s="55">
        <f>SUM(H27:H64)</f>
        <v>101100</v>
      </c>
      <c r="I26" s="83"/>
      <c r="J26" s="84"/>
      <c r="K26" s="85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</row>
    <row r="27" ht="14" spans="1:210">
      <c r="A27" s="40" t="s">
        <v>68</v>
      </c>
      <c r="B27" s="41" t="s">
        <v>69</v>
      </c>
      <c r="C27" s="42" t="s">
        <v>70</v>
      </c>
      <c r="D27" s="31" t="s">
        <v>23</v>
      </c>
      <c r="E27" s="40">
        <v>18</v>
      </c>
      <c r="F27" s="40">
        <v>1</v>
      </c>
      <c r="G27" s="56">
        <v>400</v>
      </c>
      <c r="H27" s="61">
        <f t="shared" ref="H27:H64" si="3">E27*F27*G27</f>
        <v>7200</v>
      </c>
      <c r="I27" s="67"/>
      <c r="J27" s="71"/>
      <c r="K27" s="67"/>
      <c r="HB27" s="12"/>
    </row>
    <row r="28" ht="14" spans="1:210">
      <c r="A28" s="40"/>
      <c r="B28" s="41" t="s">
        <v>71</v>
      </c>
      <c r="C28" s="42" t="s">
        <v>72</v>
      </c>
      <c r="D28" s="31" t="s">
        <v>23</v>
      </c>
      <c r="E28" s="40">
        <v>3</v>
      </c>
      <c r="F28" s="40">
        <v>1</v>
      </c>
      <c r="G28" s="56">
        <v>300</v>
      </c>
      <c r="H28" s="61">
        <f t="shared" si="3"/>
        <v>900</v>
      </c>
      <c r="I28" s="67"/>
      <c r="J28" s="71"/>
      <c r="K28" s="67"/>
      <c r="HB28" s="12"/>
    </row>
    <row r="29" ht="14" spans="1:210">
      <c r="A29" s="40"/>
      <c r="B29" s="32" t="s">
        <v>73</v>
      </c>
      <c r="C29" s="42" t="s">
        <v>74</v>
      </c>
      <c r="D29" s="31" t="s">
        <v>23</v>
      </c>
      <c r="E29" s="40">
        <v>1</v>
      </c>
      <c r="F29" s="40">
        <v>1</v>
      </c>
      <c r="G29" s="56">
        <v>200</v>
      </c>
      <c r="H29" s="61">
        <f t="shared" si="3"/>
        <v>200</v>
      </c>
      <c r="I29" s="67"/>
      <c r="J29" s="71"/>
      <c r="K29" s="67"/>
      <c r="HB29" s="12"/>
    </row>
    <row r="30" ht="14" spans="1:210">
      <c r="A30" s="40"/>
      <c r="B30" s="41" t="s">
        <v>75</v>
      </c>
      <c r="C30" s="42"/>
      <c r="D30" s="31" t="s">
        <v>23</v>
      </c>
      <c r="E30" s="40">
        <v>28</v>
      </c>
      <c r="F30" s="40">
        <v>1</v>
      </c>
      <c r="G30" s="56">
        <v>120</v>
      </c>
      <c r="H30" s="61">
        <f t="shared" si="3"/>
        <v>3360</v>
      </c>
      <c r="I30" s="67"/>
      <c r="J30" s="71"/>
      <c r="K30" s="67"/>
      <c r="HB30" s="12"/>
    </row>
    <row r="31" ht="14" spans="1:210">
      <c r="A31" s="40"/>
      <c r="B31" s="41" t="s">
        <v>76</v>
      </c>
      <c r="C31" s="42" t="s">
        <v>77</v>
      </c>
      <c r="D31" s="31" t="s">
        <v>23</v>
      </c>
      <c r="E31" s="40">
        <v>12</v>
      </c>
      <c r="F31" s="40">
        <v>1</v>
      </c>
      <c r="G31" s="56">
        <v>220</v>
      </c>
      <c r="H31" s="61">
        <f t="shared" si="3"/>
        <v>2640</v>
      </c>
      <c r="I31" s="67"/>
      <c r="J31" s="71"/>
      <c r="K31" s="67"/>
      <c r="HB31" s="12"/>
    </row>
    <row r="32" ht="14" spans="1:210">
      <c r="A32" s="40"/>
      <c r="B32" s="41" t="s">
        <v>78</v>
      </c>
      <c r="C32" s="42"/>
      <c r="D32" s="31" t="s">
        <v>23</v>
      </c>
      <c r="E32" s="40">
        <v>1</v>
      </c>
      <c r="F32" s="40">
        <v>1</v>
      </c>
      <c r="G32" s="56">
        <v>800</v>
      </c>
      <c r="H32" s="61">
        <f t="shared" si="3"/>
        <v>800</v>
      </c>
      <c r="I32" s="67"/>
      <c r="J32" s="71"/>
      <c r="K32" s="67"/>
      <c r="HB32" s="12"/>
    </row>
    <row r="33" ht="14" spans="1:210">
      <c r="A33" s="40"/>
      <c r="B33" s="41" t="s">
        <v>79</v>
      </c>
      <c r="C33" s="42" t="s">
        <v>80</v>
      </c>
      <c r="D33" s="31" t="s">
        <v>23</v>
      </c>
      <c r="E33" s="40">
        <v>1</v>
      </c>
      <c r="F33" s="40">
        <v>1</v>
      </c>
      <c r="G33" s="56">
        <v>300</v>
      </c>
      <c r="H33" s="61">
        <f t="shared" si="3"/>
        <v>300</v>
      </c>
      <c r="I33" s="67"/>
      <c r="J33" s="71"/>
      <c r="K33" s="67"/>
      <c r="HB33" s="12"/>
    </row>
    <row r="34" ht="27" spans="1:210">
      <c r="A34" s="40"/>
      <c r="B34" s="41" t="s">
        <v>81</v>
      </c>
      <c r="C34" s="42" t="s">
        <v>82</v>
      </c>
      <c r="D34" s="31" t="s">
        <v>23</v>
      </c>
      <c r="E34" s="40">
        <v>1</v>
      </c>
      <c r="F34" s="40">
        <v>1</v>
      </c>
      <c r="G34" s="56">
        <v>300</v>
      </c>
      <c r="H34" s="61">
        <f t="shared" si="3"/>
        <v>300</v>
      </c>
      <c r="I34" s="67"/>
      <c r="J34" s="71"/>
      <c r="K34" s="67"/>
      <c r="HB34" s="12"/>
    </row>
    <row r="35" ht="14" spans="1:210">
      <c r="A35" s="40"/>
      <c r="B35" s="41" t="s">
        <v>83</v>
      </c>
      <c r="C35" s="42" t="s">
        <v>84</v>
      </c>
      <c r="D35" s="31" t="s">
        <v>23</v>
      </c>
      <c r="E35" s="40">
        <v>2</v>
      </c>
      <c r="F35" s="40">
        <v>1</v>
      </c>
      <c r="G35" s="56">
        <v>800</v>
      </c>
      <c r="H35" s="61">
        <f t="shared" si="3"/>
        <v>1600</v>
      </c>
      <c r="I35" s="67"/>
      <c r="J35" s="71"/>
      <c r="K35" s="67"/>
      <c r="HB35" s="12"/>
    </row>
    <row r="36" ht="14" spans="1:210">
      <c r="A36" s="40"/>
      <c r="B36" s="41" t="s">
        <v>85</v>
      </c>
      <c r="C36" s="42" t="s">
        <v>86</v>
      </c>
      <c r="D36" s="31" t="s">
        <v>23</v>
      </c>
      <c r="E36" s="40">
        <v>6</v>
      </c>
      <c r="F36" s="40">
        <v>1</v>
      </c>
      <c r="G36" s="56">
        <v>400</v>
      </c>
      <c r="H36" s="61">
        <f t="shared" si="3"/>
        <v>2400</v>
      </c>
      <c r="I36" s="67"/>
      <c r="J36" s="71"/>
      <c r="K36" s="67"/>
      <c r="HB36" s="12"/>
    </row>
    <row r="37" ht="14" spans="1:210">
      <c r="A37" s="40"/>
      <c r="B37" s="32" t="s">
        <v>87</v>
      </c>
      <c r="C37" s="30" t="s">
        <v>88</v>
      </c>
      <c r="D37" s="31" t="s">
        <v>23</v>
      </c>
      <c r="E37" s="40">
        <v>2</v>
      </c>
      <c r="F37" s="40">
        <v>1</v>
      </c>
      <c r="G37" s="56">
        <v>200</v>
      </c>
      <c r="H37" s="61">
        <f t="shared" si="3"/>
        <v>400</v>
      </c>
      <c r="I37" s="67"/>
      <c r="J37" s="71"/>
      <c r="K37" s="67"/>
      <c r="HB37" s="12"/>
    </row>
    <row r="38" ht="14" spans="1:210">
      <c r="A38" s="40"/>
      <c r="B38" s="41" t="s">
        <v>89</v>
      </c>
      <c r="C38" s="42" t="s">
        <v>90</v>
      </c>
      <c r="D38" s="31" t="s">
        <v>23</v>
      </c>
      <c r="E38" s="40">
        <v>1</v>
      </c>
      <c r="F38" s="40">
        <v>1</v>
      </c>
      <c r="G38" s="56">
        <v>800</v>
      </c>
      <c r="H38" s="61">
        <f t="shared" si="3"/>
        <v>800</v>
      </c>
      <c r="I38" s="67"/>
      <c r="J38" s="71"/>
      <c r="K38" s="67"/>
      <c r="HB38" s="12"/>
    </row>
    <row r="39" ht="16" customHeight="1" spans="1:210">
      <c r="A39" s="40"/>
      <c r="B39" s="41" t="s">
        <v>91</v>
      </c>
      <c r="C39" s="42" t="s">
        <v>74</v>
      </c>
      <c r="D39" s="31" t="s">
        <v>23</v>
      </c>
      <c r="E39" s="40">
        <v>1</v>
      </c>
      <c r="F39" s="40">
        <v>1</v>
      </c>
      <c r="G39" s="56">
        <v>200</v>
      </c>
      <c r="H39" s="61">
        <f t="shared" si="3"/>
        <v>200</v>
      </c>
      <c r="I39" s="67"/>
      <c r="J39" s="71"/>
      <c r="K39" s="67"/>
      <c r="HB39" s="12"/>
    </row>
    <row r="40" ht="16" customHeight="1" spans="1:210">
      <c r="A40" s="40"/>
      <c r="B40" s="32" t="s">
        <v>92</v>
      </c>
      <c r="C40" s="38" t="s">
        <v>93</v>
      </c>
      <c r="D40" s="31" t="s">
        <v>23</v>
      </c>
      <c r="E40" s="40">
        <v>10</v>
      </c>
      <c r="F40" s="40">
        <v>2</v>
      </c>
      <c r="G40" s="56">
        <v>280</v>
      </c>
      <c r="H40" s="61">
        <f t="shared" si="3"/>
        <v>5600</v>
      </c>
      <c r="I40" s="87"/>
      <c r="J40" s="71"/>
      <c r="K40" s="67"/>
      <c r="GX40" s="12"/>
      <c r="GY40" s="12"/>
      <c r="GZ40" s="12"/>
      <c r="HA40" s="12"/>
      <c r="HB40" s="12"/>
    </row>
    <row r="41" ht="16" customHeight="1" spans="1:210">
      <c r="A41" s="40"/>
      <c r="B41" s="32" t="s">
        <v>94</v>
      </c>
      <c r="C41" s="38" t="s">
        <v>95</v>
      </c>
      <c r="D41" s="31" t="s">
        <v>23</v>
      </c>
      <c r="E41" s="40">
        <v>6</v>
      </c>
      <c r="F41" s="40">
        <v>1</v>
      </c>
      <c r="G41" s="56">
        <v>300</v>
      </c>
      <c r="H41" s="61">
        <f t="shared" si="3"/>
        <v>1800</v>
      </c>
      <c r="I41" s="87"/>
      <c r="J41" s="71"/>
      <c r="K41" s="67"/>
      <c r="GX41" s="12"/>
      <c r="GY41" s="12"/>
      <c r="GZ41" s="12"/>
      <c r="HA41" s="12"/>
      <c r="HB41" s="12"/>
    </row>
    <row r="42" ht="16" customHeight="1" spans="1:210">
      <c r="A42" s="40"/>
      <c r="B42" s="43" t="s">
        <v>96</v>
      </c>
      <c r="C42" s="44" t="s">
        <v>97</v>
      </c>
      <c r="D42" s="31" t="s">
        <v>23</v>
      </c>
      <c r="E42" s="40">
        <v>10</v>
      </c>
      <c r="F42" s="40">
        <v>1</v>
      </c>
      <c r="G42" s="56">
        <v>150</v>
      </c>
      <c r="H42" s="61">
        <f t="shared" si="3"/>
        <v>1500</v>
      </c>
      <c r="I42" s="87"/>
      <c r="J42" s="71"/>
      <c r="K42" s="67"/>
      <c r="GX42" s="12"/>
      <c r="GY42" s="12"/>
      <c r="GZ42" s="12"/>
      <c r="HA42" s="12"/>
      <c r="HB42" s="12"/>
    </row>
    <row r="43" ht="16" customHeight="1" spans="1:210">
      <c r="A43" s="40"/>
      <c r="B43" s="32" t="s">
        <v>54</v>
      </c>
      <c r="C43" s="30" t="s">
        <v>98</v>
      </c>
      <c r="D43" s="31" t="s">
        <v>23</v>
      </c>
      <c r="E43" s="40">
        <v>4</v>
      </c>
      <c r="F43" s="40">
        <v>1</v>
      </c>
      <c r="G43" s="56">
        <v>1000</v>
      </c>
      <c r="H43" s="61">
        <f t="shared" si="3"/>
        <v>4000</v>
      </c>
      <c r="I43" s="87"/>
      <c r="J43" s="71"/>
      <c r="K43" s="67"/>
      <c r="GX43" s="12"/>
      <c r="GY43" s="12"/>
      <c r="GZ43" s="12"/>
      <c r="HA43" s="12"/>
      <c r="HB43" s="12"/>
    </row>
    <row r="44" ht="27" spans="1:210">
      <c r="A44" s="40" t="s">
        <v>99</v>
      </c>
      <c r="B44" s="41" t="s">
        <v>69</v>
      </c>
      <c r="C44" s="42" t="s">
        <v>100</v>
      </c>
      <c r="D44" s="31" t="s">
        <v>23</v>
      </c>
      <c r="E44" s="40">
        <v>76.5</v>
      </c>
      <c r="F44" s="40">
        <v>1</v>
      </c>
      <c r="G44" s="56">
        <v>400</v>
      </c>
      <c r="H44" s="61">
        <f t="shared" si="3"/>
        <v>30600</v>
      </c>
      <c r="I44" s="67"/>
      <c r="J44" s="71"/>
      <c r="K44" s="67"/>
      <c r="HB44" s="12"/>
    </row>
    <row r="45" ht="14" spans="1:210">
      <c r="A45" s="40"/>
      <c r="B45" s="41" t="s">
        <v>71</v>
      </c>
      <c r="C45" s="42" t="s">
        <v>72</v>
      </c>
      <c r="D45" s="31" t="s">
        <v>23</v>
      </c>
      <c r="E45" s="40">
        <v>2</v>
      </c>
      <c r="F45" s="40">
        <v>1</v>
      </c>
      <c r="G45" s="56">
        <v>400</v>
      </c>
      <c r="H45" s="61">
        <f t="shared" si="3"/>
        <v>800</v>
      </c>
      <c r="I45" s="67"/>
      <c r="J45" s="71"/>
      <c r="K45" s="67"/>
      <c r="HB45" s="12"/>
    </row>
    <row r="46" ht="14" spans="1:210">
      <c r="A46" s="40"/>
      <c r="B46" s="41" t="s">
        <v>101</v>
      </c>
      <c r="C46" s="42"/>
      <c r="D46" s="31" t="s">
        <v>23</v>
      </c>
      <c r="E46" s="40">
        <v>1</v>
      </c>
      <c r="F46" s="40">
        <v>1</v>
      </c>
      <c r="G46" s="56">
        <v>700</v>
      </c>
      <c r="H46" s="61">
        <f t="shared" si="3"/>
        <v>700</v>
      </c>
      <c r="I46" s="67"/>
      <c r="J46" s="71"/>
      <c r="K46" s="67"/>
      <c r="HB46" s="12"/>
    </row>
    <row r="47" ht="14" spans="1:210">
      <c r="A47" s="40"/>
      <c r="B47" s="41" t="s">
        <v>102</v>
      </c>
      <c r="C47" s="42"/>
      <c r="D47" s="31" t="s">
        <v>23</v>
      </c>
      <c r="E47" s="40">
        <v>4</v>
      </c>
      <c r="F47" s="40">
        <v>1</v>
      </c>
      <c r="G47" s="56">
        <v>700</v>
      </c>
      <c r="H47" s="61">
        <f t="shared" si="3"/>
        <v>2800</v>
      </c>
      <c r="I47" s="67"/>
      <c r="J47" s="71"/>
      <c r="K47" s="67"/>
      <c r="HB47" s="12"/>
    </row>
    <row r="48" ht="14" spans="1:210">
      <c r="A48" s="40"/>
      <c r="B48" s="32" t="s">
        <v>73</v>
      </c>
      <c r="C48" s="30" t="s">
        <v>103</v>
      </c>
      <c r="D48" s="31" t="s">
        <v>23</v>
      </c>
      <c r="E48" s="40">
        <v>1</v>
      </c>
      <c r="F48" s="40">
        <v>1</v>
      </c>
      <c r="G48" s="56">
        <v>200</v>
      </c>
      <c r="H48" s="61">
        <f t="shared" si="3"/>
        <v>200</v>
      </c>
      <c r="I48" s="67"/>
      <c r="J48" s="71"/>
      <c r="K48" s="67"/>
      <c r="HB48" s="12"/>
    </row>
    <row r="49" ht="14" spans="1:210">
      <c r="A49" s="40"/>
      <c r="B49" s="41" t="s">
        <v>75</v>
      </c>
      <c r="C49" s="42"/>
      <c r="D49" s="31" t="s">
        <v>23</v>
      </c>
      <c r="E49" s="40">
        <v>28</v>
      </c>
      <c r="F49" s="40">
        <v>1</v>
      </c>
      <c r="G49" s="56">
        <v>120</v>
      </c>
      <c r="H49" s="61">
        <f t="shared" si="3"/>
        <v>3360</v>
      </c>
      <c r="I49" s="67"/>
      <c r="J49" s="71"/>
      <c r="K49" s="67"/>
      <c r="HB49" s="12"/>
    </row>
    <row r="50" ht="14" spans="1:210">
      <c r="A50" s="40"/>
      <c r="B50" s="41" t="s">
        <v>76</v>
      </c>
      <c r="C50" s="42" t="s">
        <v>77</v>
      </c>
      <c r="D50" s="31" t="s">
        <v>23</v>
      </c>
      <c r="E50" s="40">
        <v>22</v>
      </c>
      <c r="F50" s="40">
        <v>1</v>
      </c>
      <c r="G50" s="56">
        <v>220</v>
      </c>
      <c r="H50" s="61">
        <f t="shared" si="3"/>
        <v>4840</v>
      </c>
      <c r="I50" s="67"/>
      <c r="J50" s="71"/>
      <c r="K50" s="67"/>
      <c r="HB50" s="12"/>
    </row>
    <row r="51" ht="14" spans="1:210">
      <c r="A51" s="40"/>
      <c r="B51" s="41" t="s">
        <v>104</v>
      </c>
      <c r="C51" s="42" t="s">
        <v>105</v>
      </c>
      <c r="D51" s="31" t="s">
        <v>23</v>
      </c>
      <c r="E51" s="40">
        <v>2</v>
      </c>
      <c r="F51" s="40">
        <v>1</v>
      </c>
      <c r="G51" s="56">
        <v>300</v>
      </c>
      <c r="H51" s="61">
        <f t="shared" si="3"/>
        <v>600</v>
      </c>
      <c r="I51" s="67"/>
      <c r="J51" s="71"/>
      <c r="K51" s="67"/>
      <c r="HB51" s="12"/>
    </row>
    <row r="52" ht="14" spans="1:210">
      <c r="A52" s="40"/>
      <c r="B52" s="41" t="s">
        <v>106</v>
      </c>
      <c r="C52" s="42" t="s">
        <v>107</v>
      </c>
      <c r="D52" s="31" t="s">
        <v>23</v>
      </c>
      <c r="E52" s="40">
        <v>1</v>
      </c>
      <c r="F52" s="40">
        <v>1</v>
      </c>
      <c r="G52" s="56">
        <v>1000</v>
      </c>
      <c r="H52" s="61">
        <f t="shared" si="3"/>
        <v>1000</v>
      </c>
      <c r="I52" s="67"/>
      <c r="J52" s="71"/>
      <c r="K52" s="67"/>
      <c r="HB52" s="12"/>
    </row>
    <row r="53" ht="14" spans="1:210">
      <c r="A53" s="40"/>
      <c r="B53" s="41" t="s">
        <v>79</v>
      </c>
      <c r="C53" s="42" t="s">
        <v>80</v>
      </c>
      <c r="D53" s="31" t="s">
        <v>23</v>
      </c>
      <c r="E53" s="40">
        <v>1</v>
      </c>
      <c r="F53" s="40">
        <v>1</v>
      </c>
      <c r="G53" s="56">
        <v>300</v>
      </c>
      <c r="H53" s="61">
        <f t="shared" si="3"/>
        <v>300</v>
      </c>
      <c r="I53" s="67"/>
      <c r="J53" s="71"/>
      <c r="K53" s="67"/>
      <c r="HB53" s="12"/>
    </row>
    <row r="54" ht="27" spans="1:210">
      <c r="A54" s="40"/>
      <c r="B54" s="41" t="s">
        <v>81</v>
      </c>
      <c r="C54" s="42" t="s">
        <v>82</v>
      </c>
      <c r="D54" s="31" t="s">
        <v>23</v>
      </c>
      <c r="E54" s="40">
        <v>1</v>
      </c>
      <c r="F54" s="40">
        <v>1</v>
      </c>
      <c r="G54" s="56">
        <v>300</v>
      </c>
      <c r="H54" s="61">
        <f t="shared" si="3"/>
        <v>300</v>
      </c>
      <c r="I54" s="67"/>
      <c r="J54" s="71"/>
      <c r="K54" s="67"/>
      <c r="HB54" s="12"/>
    </row>
    <row r="55" ht="14" spans="1:210">
      <c r="A55" s="40"/>
      <c r="B55" s="41" t="s">
        <v>108</v>
      </c>
      <c r="C55" s="42" t="s">
        <v>109</v>
      </c>
      <c r="D55" s="31" t="s">
        <v>23</v>
      </c>
      <c r="E55" s="40">
        <v>60</v>
      </c>
      <c r="F55" s="40">
        <v>1</v>
      </c>
      <c r="G55" s="56">
        <v>40</v>
      </c>
      <c r="H55" s="61">
        <f t="shared" si="3"/>
        <v>2400</v>
      </c>
      <c r="I55" s="67"/>
      <c r="J55" s="71"/>
      <c r="K55" s="67"/>
      <c r="HB55" s="12"/>
    </row>
    <row r="56" ht="14" spans="1:210">
      <c r="A56" s="40"/>
      <c r="B56" s="41" t="s">
        <v>85</v>
      </c>
      <c r="C56" s="42" t="s">
        <v>86</v>
      </c>
      <c r="D56" s="31" t="s">
        <v>23</v>
      </c>
      <c r="E56" s="40">
        <v>6</v>
      </c>
      <c r="F56" s="40">
        <v>1</v>
      </c>
      <c r="G56" s="56">
        <v>400</v>
      </c>
      <c r="H56" s="61">
        <f t="shared" si="3"/>
        <v>2400</v>
      </c>
      <c r="I56" s="67"/>
      <c r="J56" s="71"/>
      <c r="K56" s="67"/>
      <c r="HB56" s="12"/>
    </row>
    <row r="57" ht="27" spans="1:210">
      <c r="A57" s="40"/>
      <c r="B57" s="41" t="s">
        <v>87</v>
      </c>
      <c r="C57" s="42" t="s">
        <v>88</v>
      </c>
      <c r="D57" s="31" t="s">
        <v>23</v>
      </c>
      <c r="E57" s="40">
        <v>4</v>
      </c>
      <c r="F57" s="40">
        <v>1</v>
      </c>
      <c r="G57" s="56">
        <v>200</v>
      </c>
      <c r="H57" s="61">
        <f t="shared" si="3"/>
        <v>800</v>
      </c>
      <c r="I57" s="67"/>
      <c r="J57" s="71"/>
      <c r="K57" s="67"/>
      <c r="HB57" s="12"/>
    </row>
    <row r="58" ht="14" spans="1:210">
      <c r="A58" s="40"/>
      <c r="B58" s="41" t="s">
        <v>89</v>
      </c>
      <c r="C58" s="42" t="s">
        <v>90</v>
      </c>
      <c r="D58" s="31" t="s">
        <v>23</v>
      </c>
      <c r="E58" s="40">
        <v>1</v>
      </c>
      <c r="F58" s="40">
        <v>1</v>
      </c>
      <c r="G58" s="56">
        <v>800</v>
      </c>
      <c r="H58" s="61">
        <f t="shared" si="3"/>
        <v>800</v>
      </c>
      <c r="I58" s="67"/>
      <c r="J58" s="71"/>
      <c r="K58" s="67"/>
      <c r="HB58" s="12"/>
    </row>
    <row r="59" ht="14" spans="1:210">
      <c r="A59" s="40"/>
      <c r="B59" s="41" t="s">
        <v>110</v>
      </c>
      <c r="C59" s="42" t="s">
        <v>111</v>
      </c>
      <c r="D59" s="31" t="s">
        <v>23</v>
      </c>
      <c r="E59" s="40">
        <v>2</v>
      </c>
      <c r="F59" s="40">
        <v>1</v>
      </c>
      <c r="G59" s="56">
        <v>500</v>
      </c>
      <c r="H59" s="61">
        <f t="shared" si="3"/>
        <v>1000</v>
      </c>
      <c r="I59" s="67"/>
      <c r="J59" s="71"/>
      <c r="K59" s="67"/>
      <c r="HB59" s="12"/>
    </row>
    <row r="60" ht="14" spans="1:210">
      <c r="A60" s="40"/>
      <c r="B60" s="41" t="s">
        <v>91</v>
      </c>
      <c r="C60" s="42" t="s">
        <v>74</v>
      </c>
      <c r="D60" s="31" t="s">
        <v>23</v>
      </c>
      <c r="E60" s="40">
        <v>1</v>
      </c>
      <c r="F60" s="40">
        <v>1</v>
      </c>
      <c r="G60" s="56">
        <v>200</v>
      </c>
      <c r="H60" s="61">
        <f t="shared" si="3"/>
        <v>200</v>
      </c>
      <c r="I60" s="67"/>
      <c r="J60" s="71"/>
      <c r="K60" s="67"/>
      <c r="HB60" s="12"/>
    </row>
    <row r="61" ht="16" customHeight="1" spans="1:210">
      <c r="A61" s="40"/>
      <c r="B61" s="32" t="s">
        <v>92</v>
      </c>
      <c r="C61" s="38" t="s">
        <v>112</v>
      </c>
      <c r="D61" s="31" t="s">
        <v>23</v>
      </c>
      <c r="E61" s="40">
        <v>10</v>
      </c>
      <c r="F61" s="40">
        <v>2</v>
      </c>
      <c r="G61" s="56">
        <v>280</v>
      </c>
      <c r="H61" s="61">
        <f t="shared" si="3"/>
        <v>5600</v>
      </c>
      <c r="I61" s="87"/>
      <c r="J61" s="71"/>
      <c r="K61" s="67"/>
      <c r="GX61" s="12"/>
      <c r="GY61" s="12"/>
      <c r="GZ61" s="12"/>
      <c r="HA61" s="12"/>
      <c r="HB61" s="12"/>
    </row>
    <row r="62" ht="16" customHeight="1" spans="1:210">
      <c r="A62" s="40"/>
      <c r="B62" s="32" t="s">
        <v>94</v>
      </c>
      <c r="C62" s="38" t="s">
        <v>95</v>
      </c>
      <c r="D62" s="31" t="s">
        <v>23</v>
      </c>
      <c r="E62" s="40">
        <v>6</v>
      </c>
      <c r="F62" s="40">
        <v>1</v>
      </c>
      <c r="G62" s="56">
        <v>300</v>
      </c>
      <c r="H62" s="61">
        <f t="shared" si="3"/>
        <v>1800</v>
      </c>
      <c r="I62" s="87"/>
      <c r="J62" s="71"/>
      <c r="K62" s="67"/>
      <c r="GX62" s="12"/>
      <c r="GY62" s="12"/>
      <c r="GZ62" s="12"/>
      <c r="HA62" s="12"/>
      <c r="HB62" s="12"/>
    </row>
    <row r="63" ht="16" customHeight="1" spans="1:210">
      <c r="A63" s="40"/>
      <c r="B63" s="43" t="s">
        <v>96</v>
      </c>
      <c r="C63" s="44" t="s">
        <v>97</v>
      </c>
      <c r="D63" s="31" t="s">
        <v>32</v>
      </c>
      <c r="E63" s="40">
        <v>10</v>
      </c>
      <c r="F63" s="40">
        <v>2</v>
      </c>
      <c r="G63" s="56">
        <v>200</v>
      </c>
      <c r="H63" s="61">
        <f t="shared" si="3"/>
        <v>4000</v>
      </c>
      <c r="I63" s="87"/>
      <c r="J63" s="71"/>
      <c r="K63" s="67"/>
      <c r="GX63" s="12"/>
      <c r="GY63" s="12"/>
      <c r="GZ63" s="12"/>
      <c r="HA63" s="12"/>
      <c r="HB63" s="12"/>
    </row>
    <row r="64" ht="16" customHeight="1" spans="1:210">
      <c r="A64" s="40"/>
      <c r="B64" s="32" t="s">
        <v>54</v>
      </c>
      <c r="C64" s="30" t="s">
        <v>55</v>
      </c>
      <c r="D64" s="31" t="s">
        <v>32</v>
      </c>
      <c r="E64" s="40">
        <v>1</v>
      </c>
      <c r="F64" s="40">
        <v>2</v>
      </c>
      <c r="G64" s="56">
        <v>1300</v>
      </c>
      <c r="H64" s="61">
        <f t="shared" si="3"/>
        <v>2600</v>
      </c>
      <c r="I64" s="87"/>
      <c r="J64" s="71"/>
      <c r="K64" s="67"/>
      <c r="GX64" s="12"/>
      <c r="GY64" s="12"/>
      <c r="GZ64" s="12"/>
      <c r="HA64" s="12"/>
      <c r="HB64" s="12"/>
    </row>
    <row r="65" s="4" customFormat="1" ht="14" spans="1:206">
      <c r="A65" s="24">
        <v>4</v>
      </c>
      <c r="B65" s="25" t="s">
        <v>113</v>
      </c>
      <c r="C65" s="88"/>
      <c r="D65" s="24" t="s">
        <v>114</v>
      </c>
      <c r="E65" s="39"/>
      <c r="F65" s="64"/>
      <c r="G65" s="54" t="s">
        <v>20</v>
      </c>
      <c r="H65" s="55">
        <f>SUM(H66:H83)</f>
        <v>252320</v>
      </c>
      <c r="I65" s="83"/>
      <c r="J65" s="84"/>
      <c r="K65" s="85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</row>
    <row r="66" ht="40" customHeight="1" spans="1:210">
      <c r="A66" s="89" t="s">
        <v>115</v>
      </c>
      <c r="B66" s="32" t="s">
        <v>116</v>
      </c>
      <c r="C66" s="32" t="s">
        <v>117</v>
      </c>
      <c r="D66" s="31" t="s">
        <v>118</v>
      </c>
      <c r="E66" s="40">
        <v>2</v>
      </c>
      <c r="F66" s="31">
        <v>4</v>
      </c>
      <c r="G66" s="56">
        <v>1700</v>
      </c>
      <c r="H66" s="57">
        <f>E66*F66*G66</f>
        <v>13600</v>
      </c>
      <c r="I66" s="73"/>
      <c r="J66" s="71">
        <f>7150+42350</f>
        <v>49500</v>
      </c>
      <c r="K66" s="67" t="s">
        <v>119</v>
      </c>
      <c r="GY66" s="12"/>
      <c r="GZ66" s="12"/>
      <c r="HA66" s="12"/>
      <c r="HB66" s="12"/>
    </row>
    <row r="67" ht="16" customHeight="1" spans="1:210">
      <c r="A67" s="89"/>
      <c r="B67" s="32" t="s">
        <v>120</v>
      </c>
      <c r="C67" s="32" t="s">
        <v>117</v>
      </c>
      <c r="D67" s="31" t="s">
        <v>118</v>
      </c>
      <c r="E67" s="40">
        <v>2</v>
      </c>
      <c r="F67" s="31">
        <v>4</v>
      </c>
      <c r="G67" s="56">
        <v>1700</v>
      </c>
      <c r="H67" s="57">
        <f t="shared" ref="H67:H72" si="4">E67*F67*G67</f>
        <v>13600</v>
      </c>
      <c r="I67" s="73"/>
      <c r="J67" s="71">
        <v>13824</v>
      </c>
      <c r="K67" s="67" t="s">
        <v>121</v>
      </c>
      <c r="GY67" s="12"/>
      <c r="GZ67" s="12"/>
      <c r="HA67" s="12"/>
      <c r="HB67" s="12"/>
    </row>
    <row r="68" ht="16" customHeight="1" spans="1:210">
      <c r="A68" s="89"/>
      <c r="B68" s="32" t="s">
        <v>122</v>
      </c>
      <c r="C68" s="32" t="s">
        <v>117</v>
      </c>
      <c r="D68" s="31" t="s">
        <v>118</v>
      </c>
      <c r="E68" s="40">
        <v>2</v>
      </c>
      <c r="F68" s="31">
        <v>4</v>
      </c>
      <c r="G68" s="56">
        <v>1700</v>
      </c>
      <c r="H68" s="57">
        <f t="shared" si="4"/>
        <v>13600</v>
      </c>
      <c r="I68" s="73"/>
      <c r="J68" s="71"/>
      <c r="K68" s="67"/>
      <c r="GY68" s="12"/>
      <c r="GZ68" s="12"/>
      <c r="HA68" s="12"/>
      <c r="HB68" s="12"/>
    </row>
    <row r="69" ht="16" customHeight="1" spans="1:210">
      <c r="A69" s="89"/>
      <c r="B69" s="32" t="s">
        <v>123</v>
      </c>
      <c r="C69" s="32" t="s">
        <v>124</v>
      </c>
      <c r="D69" s="31" t="s">
        <v>23</v>
      </c>
      <c r="E69" s="40">
        <v>6</v>
      </c>
      <c r="F69" s="31">
        <v>3</v>
      </c>
      <c r="G69" s="56">
        <v>500</v>
      </c>
      <c r="H69" s="57">
        <f t="shared" si="4"/>
        <v>9000</v>
      </c>
      <c r="I69" s="73"/>
      <c r="J69" s="71"/>
      <c r="K69" s="67"/>
      <c r="GY69" s="12"/>
      <c r="GZ69" s="12"/>
      <c r="HA69" s="12"/>
      <c r="HB69" s="12"/>
    </row>
    <row r="70" ht="16" customHeight="1" spans="1:210">
      <c r="A70" s="89"/>
      <c r="B70" s="32" t="s">
        <v>125</v>
      </c>
      <c r="C70" s="32" t="s">
        <v>126</v>
      </c>
      <c r="D70" s="31" t="s">
        <v>23</v>
      </c>
      <c r="E70" s="40">
        <v>6</v>
      </c>
      <c r="F70" s="31">
        <v>3</v>
      </c>
      <c r="G70" s="56">
        <v>100</v>
      </c>
      <c r="H70" s="57">
        <f t="shared" si="4"/>
        <v>1800</v>
      </c>
      <c r="I70" s="73"/>
      <c r="J70" s="117"/>
      <c r="K70" s="118"/>
      <c r="GY70" s="12"/>
      <c r="GZ70" s="12"/>
      <c r="HA70" s="12"/>
      <c r="HB70" s="12"/>
    </row>
    <row r="71" ht="16" customHeight="1" spans="1:210">
      <c r="A71" s="89"/>
      <c r="B71" s="32" t="s">
        <v>127</v>
      </c>
      <c r="C71" s="32" t="s">
        <v>128</v>
      </c>
      <c r="D71" s="31" t="s">
        <v>23</v>
      </c>
      <c r="E71" s="40">
        <v>4</v>
      </c>
      <c r="F71" s="31">
        <v>3</v>
      </c>
      <c r="G71" s="56">
        <v>300</v>
      </c>
      <c r="H71" s="57">
        <f t="shared" si="4"/>
        <v>3600</v>
      </c>
      <c r="I71" s="73"/>
      <c r="J71" s="117"/>
      <c r="K71" s="118"/>
      <c r="GY71" s="12"/>
      <c r="GZ71" s="12"/>
      <c r="HA71" s="12"/>
      <c r="HB71" s="12"/>
    </row>
    <row r="72" ht="16" customHeight="1" spans="1:210">
      <c r="A72" s="89"/>
      <c r="B72" s="32" t="s">
        <v>129</v>
      </c>
      <c r="C72" s="32" t="s">
        <v>130</v>
      </c>
      <c r="D72" s="31" t="s">
        <v>23</v>
      </c>
      <c r="E72" s="40">
        <v>6</v>
      </c>
      <c r="F72" s="31">
        <v>4</v>
      </c>
      <c r="G72" s="56">
        <v>80</v>
      </c>
      <c r="H72" s="57">
        <f t="shared" si="4"/>
        <v>1920</v>
      </c>
      <c r="I72" s="73"/>
      <c r="J72" s="117"/>
      <c r="K72" s="118"/>
      <c r="GY72" s="12"/>
      <c r="GZ72" s="12"/>
      <c r="HA72" s="12"/>
      <c r="HB72" s="12"/>
    </row>
    <row r="73" ht="16" customHeight="1" spans="1:210">
      <c r="A73" s="89" t="s">
        <v>131</v>
      </c>
      <c r="B73" s="32" t="s">
        <v>116</v>
      </c>
      <c r="C73" s="30" t="s">
        <v>132</v>
      </c>
      <c r="D73" s="31" t="s">
        <v>118</v>
      </c>
      <c r="E73" s="40">
        <v>2</v>
      </c>
      <c r="F73" s="31">
        <v>16</v>
      </c>
      <c r="G73" s="56">
        <v>1700</v>
      </c>
      <c r="H73" s="57">
        <f t="shared" ref="H73:H83" si="5">E73*F73*G73</f>
        <v>54400</v>
      </c>
      <c r="I73" s="73"/>
      <c r="J73" s="117"/>
      <c r="K73" s="118"/>
      <c r="GY73" s="12"/>
      <c r="GZ73" s="12"/>
      <c r="HA73" s="12"/>
      <c r="HB73" s="12"/>
    </row>
    <row r="74" ht="16" customHeight="1" spans="1:210">
      <c r="A74" s="89"/>
      <c r="B74" s="32" t="s">
        <v>120</v>
      </c>
      <c r="C74" s="30" t="s">
        <v>132</v>
      </c>
      <c r="D74" s="31" t="s">
        <v>118</v>
      </c>
      <c r="E74" s="40">
        <v>2</v>
      </c>
      <c r="F74" s="31">
        <v>16</v>
      </c>
      <c r="G74" s="56">
        <v>1700</v>
      </c>
      <c r="H74" s="57">
        <f t="shared" si="5"/>
        <v>54400</v>
      </c>
      <c r="I74" s="73"/>
      <c r="J74" s="117"/>
      <c r="K74" s="118"/>
      <c r="GY74" s="12"/>
      <c r="GZ74" s="12"/>
      <c r="HA74" s="12"/>
      <c r="HB74" s="12"/>
    </row>
    <row r="75" ht="16" customHeight="1" spans="1:210">
      <c r="A75" s="89"/>
      <c r="B75" s="32" t="s">
        <v>122</v>
      </c>
      <c r="C75" s="30" t="s">
        <v>133</v>
      </c>
      <c r="D75" s="31" t="s">
        <v>118</v>
      </c>
      <c r="E75" s="40">
        <v>1</v>
      </c>
      <c r="F75" s="31">
        <v>16</v>
      </c>
      <c r="G75" s="56">
        <v>1700</v>
      </c>
      <c r="H75" s="57">
        <f t="shared" si="5"/>
        <v>27200</v>
      </c>
      <c r="I75" s="73"/>
      <c r="J75" s="117"/>
      <c r="K75" s="118"/>
      <c r="GY75" s="12"/>
      <c r="GZ75" s="12"/>
      <c r="HA75" s="12"/>
      <c r="HB75" s="12"/>
    </row>
    <row r="76" ht="29" customHeight="1" spans="1:210">
      <c r="A76" s="89"/>
      <c r="B76" s="32" t="s">
        <v>134</v>
      </c>
      <c r="C76" s="30" t="s">
        <v>135</v>
      </c>
      <c r="D76" s="31" t="s">
        <v>23</v>
      </c>
      <c r="E76" s="40">
        <v>1</v>
      </c>
      <c r="F76" s="31">
        <v>4</v>
      </c>
      <c r="G76" s="56">
        <v>600</v>
      </c>
      <c r="H76" s="57">
        <f t="shared" si="5"/>
        <v>2400</v>
      </c>
      <c r="I76" s="73"/>
      <c r="J76" s="117"/>
      <c r="K76" s="118"/>
      <c r="GY76" s="12"/>
      <c r="GZ76" s="12"/>
      <c r="HA76" s="12"/>
      <c r="HB76" s="12"/>
    </row>
    <row r="77" s="2" customFormat="1" ht="16" customHeight="1" spans="1:206">
      <c r="A77" s="89"/>
      <c r="B77" s="37" t="s">
        <v>136</v>
      </c>
      <c r="C77" s="38"/>
      <c r="D77" s="63" t="s">
        <v>23</v>
      </c>
      <c r="E77" s="62">
        <v>1</v>
      </c>
      <c r="F77" s="63">
        <v>1</v>
      </c>
      <c r="G77" s="59">
        <v>3000</v>
      </c>
      <c r="H77" s="106">
        <f t="shared" si="5"/>
        <v>3000</v>
      </c>
      <c r="I77" s="119"/>
      <c r="J77" s="117"/>
      <c r="K77" s="118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  <c r="GA77" s="77"/>
      <c r="GB77" s="77"/>
      <c r="GC77" s="77"/>
      <c r="GD77" s="77"/>
      <c r="GE77" s="77"/>
      <c r="GF77" s="77"/>
      <c r="GG77" s="77"/>
      <c r="GH77" s="77"/>
      <c r="GI77" s="77"/>
      <c r="GJ77" s="77"/>
      <c r="GK77" s="77"/>
      <c r="GL77" s="77"/>
      <c r="GM77" s="77"/>
      <c r="GN77" s="77"/>
      <c r="GO77" s="77"/>
      <c r="GP77" s="77"/>
      <c r="GQ77" s="77"/>
      <c r="GR77" s="77"/>
      <c r="GS77" s="77"/>
      <c r="GT77" s="77"/>
      <c r="GU77" s="77"/>
      <c r="GV77" s="77"/>
      <c r="GW77" s="77"/>
      <c r="GX77" s="77"/>
    </row>
    <row r="78" s="2" customFormat="1" ht="16" customHeight="1" spans="1:206">
      <c r="A78" s="89"/>
      <c r="B78" s="37" t="s">
        <v>137</v>
      </c>
      <c r="C78" s="38" t="s">
        <v>138</v>
      </c>
      <c r="D78" s="63" t="s">
        <v>23</v>
      </c>
      <c r="E78" s="62">
        <v>1</v>
      </c>
      <c r="F78" s="63">
        <v>4</v>
      </c>
      <c r="G78" s="59">
        <v>1500</v>
      </c>
      <c r="H78" s="106">
        <f t="shared" si="5"/>
        <v>6000</v>
      </c>
      <c r="I78" s="119"/>
      <c r="J78" s="117"/>
      <c r="K78" s="120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7"/>
      <c r="FX78" s="77"/>
      <c r="FY78" s="77"/>
      <c r="FZ78" s="77"/>
      <c r="GA78" s="77"/>
      <c r="GB78" s="77"/>
      <c r="GC78" s="77"/>
      <c r="GD78" s="77"/>
      <c r="GE78" s="77"/>
      <c r="GF78" s="77"/>
      <c r="GG78" s="77"/>
      <c r="GH78" s="77"/>
      <c r="GI78" s="77"/>
      <c r="GJ78" s="77"/>
      <c r="GK78" s="77"/>
      <c r="GL78" s="77"/>
      <c r="GM78" s="77"/>
      <c r="GN78" s="77"/>
      <c r="GO78" s="77"/>
      <c r="GP78" s="77"/>
      <c r="GQ78" s="77"/>
      <c r="GR78" s="77"/>
      <c r="GS78" s="77"/>
      <c r="GT78" s="77"/>
      <c r="GU78" s="77"/>
      <c r="GV78" s="77"/>
      <c r="GW78" s="77"/>
      <c r="GX78" s="77"/>
    </row>
    <row r="79" s="2" customFormat="1" ht="48" customHeight="1" spans="1:206">
      <c r="A79" s="89"/>
      <c r="B79" s="37" t="s">
        <v>139</v>
      </c>
      <c r="C79" s="38" t="s">
        <v>140</v>
      </c>
      <c r="D79" s="63" t="s">
        <v>23</v>
      </c>
      <c r="E79" s="62">
        <v>1</v>
      </c>
      <c r="F79" s="63">
        <v>1</v>
      </c>
      <c r="G79" s="59">
        <v>5000</v>
      </c>
      <c r="H79" s="106">
        <f t="shared" si="5"/>
        <v>5000</v>
      </c>
      <c r="I79" s="119"/>
      <c r="J79" s="121"/>
      <c r="K79" s="122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7"/>
      <c r="FD79" s="77"/>
      <c r="FE79" s="77"/>
      <c r="FF79" s="77"/>
      <c r="FG79" s="77"/>
      <c r="FH79" s="77"/>
      <c r="FI79" s="77"/>
      <c r="FJ79" s="77"/>
      <c r="FK79" s="77"/>
      <c r="FL79" s="77"/>
      <c r="FM79" s="77"/>
      <c r="FN79" s="77"/>
      <c r="FO79" s="77"/>
      <c r="FP79" s="77"/>
      <c r="FQ79" s="77"/>
      <c r="FR79" s="77"/>
      <c r="FS79" s="77"/>
      <c r="FT79" s="77"/>
      <c r="FU79" s="77"/>
      <c r="FV79" s="77"/>
      <c r="FW79" s="77"/>
      <c r="FX79" s="77"/>
      <c r="FY79" s="77"/>
      <c r="FZ79" s="77"/>
      <c r="GA79" s="77"/>
      <c r="GB79" s="77"/>
      <c r="GC79" s="77"/>
      <c r="GD79" s="77"/>
      <c r="GE79" s="77"/>
      <c r="GF79" s="77"/>
      <c r="GG79" s="77"/>
      <c r="GH79" s="77"/>
      <c r="GI79" s="77"/>
      <c r="GJ79" s="77"/>
      <c r="GK79" s="77"/>
      <c r="GL79" s="77"/>
      <c r="GM79" s="77"/>
      <c r="GN79" s="77"/>
      <c r="GO79" s="77"/>
      <c r="GP79" s="77"/>
      <c r="GQ79" s="77"/>
      <c r="GR79" s="77"/>
      <c r="GS79" s="77"/>
      <c r="GT79" s="77"/>
      <c r="GU79" s="77"/>
      <c r="GV79" s="77"/>
      <c r="GW79" s="77"/>
      <c r="GX79" s="77"/>
    </row>
    <row r="80" ht="16" customHeight="1" spans="1:210">
      <c r="A80" s="89"/>
      <c r="B80" s="32" t="s">
        <v>123</v>
      </c>
      <c r="C80" s="32" t="s">
        <v>141</v>
      </c>
      <c r="D80" s="31" t="s">
        <v>23</v>
      </c>
      <c r="E80" s="40">
        <v>5</v>
      </c>
      <c r="F80" s="31">
        <v>8</v>
      </c>
      <c r="G80" s="56">
        <v>500</v>
      </c>
      <c r="H80" s="57">
        <f t="shared" si="5"/>
        <v>20000</v>
      </c>
      <c r="I80" s="73"/>
      <c r="J80" s="121"/>
      <c r="K80" s="120"/>
      <c r="GY80" s="12"/>
      <c r="GZ80" s="12"/>
      <c r="HA80" s="12"/>
      <c r="HB80" s="12"/>
    </row>
    <row r="81" ht="16" customHeight="1" spans="1:210">
      <c r="A81" s="89"/>
      <c r="B81" s="32" t="s">
        <v>125</v>
      </c>
      <c r="C81" s="32" t="s">
        <v>142</v>
      </c>
      <c r="D81" s="31" t="s">
        <v>23</v>
      </c>
      <c r="E81" s="40">
        <v>5</v>
      </c>
      <c r="F81" s="31">
        <v>8</v>
      </c>
      <c r="G81" s="56">
        <v>100</v>
      </c>
      <c r="H81" s="57">
        <f t="shared" si="5"/>
        <v>4000</v>
      </c>
      <c r="I81" s="73"/>
      <c r="J81" s="121"/>
      <c r="K81" s="122"/>
      <c r="GY81" s="12"/>
      <c r="GZ81" s="12"/>
      <c r="HA81" s="12"/>
      <c r="HB81" s="12"/>
    </row>
    <row r="82" ht="16" customHeight="1" spans="1:11">
      <c r="A82" s="89"/>
      <c r="B82" s="32" t="s">
        <v>21</v>
      </c>
      <c r="C82" s="32" t="s">
        <v>143</v>
      </c>
      <c r="D82" s="31" t="s">
        <v>23</v>
      </c>
      <c r="E82" s="40">
        <v>3</v>
      </c>
      <c r="F82" s="31">
        <v>12</v>
      </c>
      <c r="G82" s="56">
        <v>300</v>
      </c>
      <c r="H82" s="57">
        <f t="shared" si="5"/>
        <v>10800</v>
      </c>
      <c r="I82" s="73"/>
      <c r="J82" s="117"/>
      <c r="K82" s="118"/>
    </row>
    <row r="83" ht="16" customHeight="1" spans="1:11">
      <c r="A83" s="89"/>
      <c r="B83" s="32" t="s">
        <v>25</v>
      </c>
      <c r="C83" s="32" t="s">
        <v>144</v>
      </c>
      <c r="D83" s="31" t="s">
        <v>23</v>
      </c>
      <c r="E83" s="40">
        <v>5</v>
      </c>
      <c r="F83" s="31">
        <v>20</v>
      </c>
      <c r="G83" s="56">
        <v>80</v>
      </c>
      <c r="H83" s="57">
        <f t="shared" si="5"/>
        <v>8000</v>
      </c>
      <c r="I83" s="73"/>
      <c r="J83" s="117"/>
      <c r="K83" s="118"/>
    </row>
    <row r="84" s="4" customFormat="1" ht="16" customHeight="1" spans="1:206">
      <c r="A84" s="24">
        <v>5</v>
      </c>
      <c r="B84" s="25" t="s">
        <v>145</v>
      </c>
      <c r="C84" s="88"/>
      <c r="D84" s="24" t="s">
        <v>114</v>
      </c>
      <c r="E84" s="39"/>
      <c r="F84" s="64"/>
      <c r="G84" s="54" t="s">
        <v>20</v>
      </c>
      <c r="H84" s="55">
        <f>SUM(H85:H102)</f>
        <v>122040</v>
      </c>
      <c r="I84" s="123" t="s">
        <v>114</v>
      </c>
      <c r="J84" s="117"/>
      <c r="K84" s="118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  <c r="DH84" s="86"/>
      <c r="DI84" s="86"/>
      <c r="DJ84" s="86"/>
      <c r="DK84" s="86"/>
      <c r="DL84" s="86"/>
      <c r="DM84" s="86"/>
      <c r="DN84" s="86"/>
      <c r="DO84" s="86"/>
      <c r="DP84" s="86"/>
      <c r="DQ84" s="86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86"/>
      <c r="EC84" s="86"/>
      <c r="ED84" s="86"/>
      <c r="EE84" s="86"/>
      <c r="EF84" s="86"/>
      <c r="EG84" s="86"/>
      <c r="EH84" s="86"/>
      <c r="EI84" s="86"/>
      <c r="EJ84" s="86"/>
      <c r="EK84" s="86"/>
      <c r="EL84" s="86"/>
      <c r="EM84" s="86"/>
      <c r="EN84" s="86"/>
      <c r="EO84" s="86"/>
      <c r="EP84" s="86"/>
      <c r="EQ84" s="86"/>
      <c r="ER84" s="86"/>
      <c r="ES84" s="86"/>
      <c r="ET84" s="86"/>
      <c r="EU84" s="86"/>
      <c r="EV84" s="86"/>
      <c r="EW84" s="86"/>
      <c r="EX84" s="86"/>
      <c r="EY84" s="86"/>
      <c r="EZ84" s="86"/>
      <c r="FA84" s="86"/>
      <c r="FB84" s="86"/>
      <c r="FC84" s="86"/>
      <c r="FD84" s="86"/>
      <c r="FE84" s="86"/>
      <c r="FF84" s="86"/>
      <c r="FG84" s="86"/>
      <c r="FH84" s="86"/>
      <c r="FI84" s="86"/>
      <c r="FJ84" s="86"/>
      <c r="FK84" s="86"/>
      <c r="FL84" s="86"/>
      <c r="FM84" s="86"/>
      <c r="FN84" s="86"/>
      <c r="FO84" s="86"/>
      <c r="FP84" s="86"/>
      <c r="FQ84" s="86"/>
      <c r="FR84" s="86"/>
      <c r="FS84" s="86"/>
      <c r="FT84" s="86"/>
      <c r="FU84" s="86"/>
      <c r="FV84" s="86"/>
      <c r="FW84" s="86"/>
      <c r="FX84" s="86"/>
      <c r="FY84" s="86"/>
      <c r="FZ84" s="86"/>
      <c r="GA84" s="86"/>
      <c r="GB84" s="86"/>
      <c r="GC84" s="86"/>
      <c r="GD84" s="86"/>
      <c r="GE84" s="86"/>
      <c r="GF84" s="86"/>
      <c r="GG84" s="86"/>
      <c r="GH84" s="86"/>
      <c r="GI84" s="86"/>
      <c r="GJ84" s="86"/>
      <c r="GK84" s="86"/>
      <c r="GL84" s="86"/>
      <c r="GM84" s="86"/>
      <c r="GN84" s="86"/>
      <c r="GO84" s="86"/>
      <c r="GP84" s="86"/>
      <c r="GQ84" s="86"/>
      <c r="GR84" s="86"/>
      <c r="GS84" s="86"/>
      <c r="GT84" s="86"/>
      <c r="GU84" s="86"/>
      <c r="GV84" s="86"/>
      <c r="GW84" s="86"/>
      <c r="GX84" s="86"/>
    </row>
    <row r="85" s="2" customFormat="1" ht="16" customHeight="1" spans="1:206">
      <c r="A85" s="90" t="s">
        <v>146</v>
      </c>
      <c r="B85" s="37" t="s">
        <v>147</v>
      </c>
      <c r="C85" s="37" t="s">
        <v>148</v>
      </c>
      <c r="D85" s="63" t="s">
        <v>118</v>
      </c>
      <c r="E85" s="62">
        <v>4</v>
      </c>
      <c r="F85" s="63">
        <v>5</v>
      </c>
      <c r="G85" s="59">
        <v>1500</v>
      </c>
      <c r="H85" s="106">
        <f t="shared" ref="H85:H102" si="6">E85*F85*G85</f>
        <v>30000</v>
      </c>
      <c r="I85" s="119"/>
      <c r="J85" s="124"/>
      <c r="K85" s="125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7"/>
      <c r="EB85" s="77"/>
      <c r="EC85" s="77"/>
      <c r="ED85" s="77"/>
      <c r="EE85" s="77"/>
      <c r="EF85" s="77"/>
      <c r="EG85" s="77"/>
      <c r="EH85" s="77"/>
      <c r="EI85" s="77"/>
      <c r="EJ85" s="77"/>
      <c r="EK85" s="77"/>
      <c r="EL85" s="77"/>
      <c r="EM85" s="77"/>
      <c r="EN85" s="77"/>
      <c r="EO85" s="77"/>
      <c r="EP85" s="77"/>
      <c r="EQ85" s="77"/>
      <c r="ER85" s="77"/>
      <c r="ES85" s="77"/>
      <c r="ET85" s="77"/>
      <c r="EU85" s="77"/>
      <c r="EV85" s="77"/>
      <c r="EW85" s="77"/>
      <c r="EX85" s="77"/>
      <c r="EY85" s="77"/>
      <c r="EZ85" s="77"/>
      <c r="FA85" s="77"/>
      <c r="FB85" s="77"/>
      <c r="FC85" s="77"/>
      <c r="FD85" s="77"/>
      <c r="FE85" s="77"/>
      <c r="FF85" s="77"/>
      <c r="FG85" s="77"/>
      <c r="FH85" s="77"/>
      <c r="FI85" s="77"/>
      <c r="FJ85" s="77"/>
      <c r="FK85" s="77"/>
      <c r="FL85" s="77"/>
      <c r="FM85" s="77"/>
      <c r="FN85" s="77"/>
      <c r="FO85" s="77"/>
      <c r="FP85" s="77"/>
      <c r="FQ85" s="77"/>
      <c r="FR85" s="77"/>
      <c r="FS85" s="77"/>
      <c r="FT85" s="77"/>
      <c r="FU85" s="77"/>
      <c r="FV85" s="77"/>
      <c r="FW85" s="77"/>
      <c r="FX85" s="77"/>
      <c r="FY85" s="77"/>
      <c r="FZ85" s="77"/>
      <c r="GA85" s="77"/>
      <c r="GB85" s="77"/>
      <c r="GC85" s="77"/>
      <c r="GD85" s="77"/>
      <c r="GE85" s="77"/>
      <c r="GF85" s="77"/>
      <c r="GG85" s="77"/>
      <c r="GH85" s="77"/>
      <c r="GI85" s="77"/>
      <c r="GJ85" s="77"/>
      <c r="GK85" s="77"/>
      <c r="GL85" s="77"/>
      <c r="GM85" s="77"/>
      <c r="GN85" s="77"/>
      <c r="GO85" s="77"/>
      <c r="GP85" s="77"/>
      <c r="GQ85" s="77"/>
      <c r="GR85" s="77"/>
      <c r="GS85" s="77"/>
      <c r="GT85" s="77"/>
      <c r="GU85" s="77"/>
      <c r="GV85" s="77"/>
      <c r="GW85" s="77"/>
      <c r="GX85" s="77"/>
    </row>
    <row r="86" ht="16" customHeight="1" spans="1:210">
      <c r="A86" s="90"/>
      <c r="B86" s="32" t="s">
        <v>149</v>
      </c>
      <c r="C86" s="32" t="s">
        <v>132</v>
      </c>
      <c r="D86" s="31" t="s">
        <v>118</v>
      </c>
      <c r="E86" s="40">
        <v>2</v>
      </c>
      <c r="F86" s="31">
        <v>16</v>
      </c>
      <c r="G86" s="56">
        <v>1500</v>
      </c>
      <c r="H86" s="57">
        <f t="shared" si="6"/>
        <v>48000</v>
      </c>
      <c r="I86" s="73"/>
      <c r="J86" s="71"/>
      <c r="K86" s="67"/>
      <c r="GY86" s="12"/>
      <c r="GZ86" s="12"/>
      <c r="HA86" s="12"/>
      <c r="HB86" s="12"/>
    </row>
    <row r="87" ht="16" customHeight="1" spans="1:210">
      <c r="A87" s="90"/>
      <c r="B87" s="32" t="s">
        <v>150</v>
      </c>
      <c r="C87" s="32" t="s">
        <v>151</v>
      </c>
      <c r="D87" s="31" t="s">
        <v>23</v>
      </c>
      <c r="E87" s="40">
        <v>2</v>
      </c>
      <c r="F87" s="31">
        <v>8</v>
      </c>
      <c r="G87" s="56">
        <v>500</v>
      </c>
      <c r="H87" s="57">
        <f t="shared" si="6"/>
        <v>8000</v>
      </c>
      <c r="I87" s="73"/>
      <c r="J87" s="71">
        <v>46000</v>
      </c>
      <c r="K87" s="67" t="s">
        <v>152</v>
      </c>
      <c r="GY87" s="12"/>
      <c r="GZ87" s="12"/>
      <c r="HA87" s="12"/>
      <c r="HB87" s="12"/>
    </row>
    <row r="88" ht="16" customHeight="1" spans="1:210">
      <c r="A88" s="90"/>
      <c r="B88" s="32" t="s">
        <v>153</v>
      </c>
      <c r="C88" s="32" t="s">
        <v>154</v>
      </c>
      <c r="D88" s="31" t="s">
        <v>23</v>
      </c>
      <c r="E88" s="40">
        <v>2</v>
      </c>
      <c r="F88" s="31">
        <v>8</v>
      </c>
      <c r="G88" s="56">
        <v>100</v>
      </c>
      <c r="H88" s="57">
        <f t="shared" ref="H88" si="7">E88*F88*G88</f>
        <v>1600</v>
      </c>
      <c r="I88" s="73"/>
      <c r="J88" s="71"/>
      <c r="K88" s="67"/>
      <c r="GY88" s="12"/>
      <c r="GZ88" s="12"/>
      <c r="HA88" s="12"/>
      <c r="HB88" s="12"/>
    </row>
    <row r="89" ht="16" customHeight="1" spans="1:210">
      <c r="A89" s="90"/>
      <c r="B89" s="32" t="s">
        <v>155</v>
      </c>
      <c r="C89" s="32" t="s">
        <v>156</v>
      </c>
      <c r="D89" s="31" t="s">
        <v>23</v>
      </c>
      <c r="E89" s="40">
        <v>1</v>
      </c>
      <c r="F89" s="31">
        <v>12</v>
      </c>
      <c r="G89" s="56">
        <v>300</v>
      </c>
      <c r="H89" s="57">
        <f t="shared" si="6"/>
        <v>3600</v>
      </c>
      <c r="I89" s="73"/>
      <c r="J89" s="71"/>
      <c r="K89" s="67"/>
      <c r="GY89" s="12"/>
      <c r="GZ89" s="12"/>
      <c r="HA89" s="12"/>
      <c r="HB89" s="12"/>
    </row>
    <row r="90" ht="16" customHeight="1" spans="1:210">
      <c r="A90" s="90"/>
      <c r="B90" s="32" t="s">
        <v>157</v>
      </c>
      <c r="C90" s="32" t="s">
        <v>132</v>
      </c>
      <c r="D90" s="31" t="s">
        <v>23</v>
      </c>
      <c r="E90" s="40">
        <v>2</v>
      </c>
      <c r="F90" s="31">
        <v>16</v>
      </c>
      <c r="G90" s="56">
        <v>80</v>
      </c>
      <c r="H90" s="57">
        <f t="shared" si="6"/>
        <v>2560</v>
      </c>
      <c r="I90" s="73"/>
      <c r="J90" s="71"/>
      <c r="K90" s="67"/>
      <c r="GY90" s="12"/>
      <c r="GZ90" s="12"/>
      <c r="HA90" s="12"/>
      <c r="HB90" s="12"/>
    </row>
    <row r="91" ht="16" customHeight="1" spans="1:210">
      <c r="A91" s="90" t="s">
        <v>158</v>
      </c>
      <c r="B91" s="32" t="s">
        <v>159</v>
      </c>
      <c r="C91" s="32" t="s">
        <v>160</v>
      </c>
      <c r="D91" s="31" t="s">
        <v>23</v>
      </c>
      <c r="E91" s="40">
        <v>1</v>
      </c>
      <c r="F91" s="31">
        <v>1</v>
      </c>
      <c r="G91" s="56">
        <v>2000</v>
      </c>
      <c r="H91" s="57">
        <f t="shared" si="6"/>
        <v>2000</v>
      </c>
      <c r="I91" s="73"/>
      <c r="J91" s="71"/>
      <c r="K91" s="67"/>
      <c r="GY91" s="12"/>
      <c r="GZ91" s="12"/>
      <c r="HA91" s="12"/>
      <c r="HB91" s="12"/>
    </row>
    <row r="92" ht="16" customHeight="1" spans="1:210">
      <c r="A92" s="90"/>
      <c r="B92" s="32" t="s">
        <v>161</v>
      </c>
      <c r="C92" s="32" t="s">
        <v>162</v>
      </c>
      <c r="D92" s="31" t="s">
        <v>23</v>
      </c>
      <c r="E92" s="40">
        <v>1</v>
      </c>
      <c r="F92" s="31">
        <v>2</v>
      </c>
      <c r="G92" s="56">
        <v>500</v>
      </c>
      <c r="H92" s="57">
        <f t="shared" ref="H92:H95" si="8">E92*F92*G92</f>
        <v>1000</v>
      </c>
      <c r="I92" s="73"/>
      <c r="J92" s="71"/>
      <c r="K92" s="67"/>
      <c r="GY92" s="12"/>
      <c r="GZ92" s="12"/>
      <c r="HA92" s="12"/>
      <c r="HB92" s="12"/>
    </row>
    <row r="93" ht="16" customHeight="1" spans="1:210">
      <c r="A93" s="90"/>
      <c r="B93" s="32" t="s">
        <v>163</v>
      </c>
      <c r="C93" s="32" t="s">
        <v>164</v>
      </c>
      <c r="D93" s="31" t="s">
        <v>23</v>
      </c>
      <c r="E93" s="40">
        <v>1</v>
      </c>
      <c r="F93" s="31">
        <v>2</v>
      </c>
      <c r="G93" s="56">
        <v>100</v>
      </c>
      <c r="H93" s="57">
        <f t="shared" ref="H93" si="9">E93*F93*G93</f>
        <v>200</v>
      </c>
      <c r="I93" s="73"/>
      <c r="J93" s="71"/>
      <c r="K93" s="67"/>
      <c r="GY93" s="12"/>
      <c r="GZ93" s="12"/>
      <c r="HA93" s="12"/>
      <c r="HB93" s="12"/>
    </row>
    <row r="94" ht="16" customHeight="1" spans="1:210">
      <c r="A94" s="90"/>
      <c r="B94" s="32" t="s">
        <v>165</v>
      </c>
      <c r="C94" s="32" t="s">
        <v>166</v>
      </c>
      <c r="D94" s="31" t="s">
        <v>23</v>
      </c>
      <c r="E94" s="40">
        <v>1</v>
      </c>
      <c r="F94" s="31">
        <v>1</v>
      </c>
      <c r="G94" s="56">
        <v>200</v>
      </c>
      <c r="H94" s="57">
        <f t="shared" si="8"/>
        <v>200</v>
      </c>
      <c r="I94" s="73"/>
      <c r="J94" s="71"/>
      <c r="K94" s="67"/>
      <c r="GY94" s="12"/>
      <c r="GZ94" s="12"/>
      <c r="HA94" s="12"/>
      <c r="HB94" s="12"/>
    </row>
    <row r="95" ht="16" customHeight="1" spans="1:210">
      <c r="A95" s="90"/>
      <c r="B95" s="32" t="s">
        <v>167</v>
      </c>
      <c r="C95" s="32" t="s">
        <v>168</v>
      </c>
      <c r="D95" s="31" t="s">
        <v>23</v>
      </c>
      <c r="E95" s="40">
        <v>1</v>
      </c>
      <c r="F95" s="31">
        <v>1</v>
      </c>
      <c r="G95" s="56">
        <v>80</v>
      </c>
      <c r="H95" s="57">
        <f t="shared" si="8"/>
        <v>80</v>
      </c>
      <c r="I95" s="73"/>
      <c r="J95" s="71"/>
      <c r="K95" s="67"/>
      <c r="GY95" s="12"/>
      <c r="GZ95" s="12"/>
      <c r="HA95" s="12"/>
      <c r="HB95" s="12"/>
    </row>
    <row r="96" ht="16" customHeight="1" spans="1:210">
      <c r="A96" s="90" t="s">
        <v>68</v>
      </c>
      <c r="B96" s="32" t="s">
        <v>169</v>
      </c>
      <c r="C96" s="30" t="s">
        <v>170</v>
      </c>
      <c r="D96" s="31" t="s">
        <v>23</v>
      </c>
      <c r="E96" s="40">
        <v>1</v>
      </c>
      <c r="F96" s="31">
        <v>1</v>
      </c>
      <c r="G96" s="56">
        <v>1500</v>
      </c>
      <c r="H96" s="57">
        <f t="shared" si="6"/>
        <v>1500</v>
      </c>
      <c r="I96" s="126"/>
      <c r="J96" s="71">
        <v>7931</v>
      </c>
      <c r="K96" s="67" t="s">
        <v>171</v>
      </c>
      <c r="GZ96" s="12"/>
      <c r="HA96" s="12"/>
      <c r="HB96" s="12"/>
    </row>
    <row r="97" ht="16" customHeight="1" spans="1:210">
      <c r="A97" s="90"/>
      <c r="B97" s="32" t="s">
        <v>172</v>
      </c>
      <c r="C97" s="32" t="s">
        <v>173</v>
      </c>
      <c r="D97" s="31" t="s">
        <v>23</v>
      </c>
      <c r="E97" s="40">
        <v>2</v>
      </c>
      <c r="F97" s="31">
        <v>1</v>
      </c>
      <c r="G97" s="56">
        <v>400</v>
      </c>
      <c r="H97" s="57">
        <f t="shared" si="6"/>
        <v>800</v>
      </c>
      <c r="I97" s="73"/>
      <c r="J97" s="71">
        <v>10197</v>
      </c>
      <c r="K97" s="67" t="s">
        <v>174</v>
      </c>
      <c r="GY97" s="12"/>
      <c r="GZ97" s="12"/>
      <c r="HA97" s="12"/>
      <c r="HB97" s="12"/>
    </row>
    <row r="98" ht="16" customHeight="1" spans="1:210">
      <c r="A98" s="90"/>
      <c r="B98" s="32" t="s">
        <v>175</v>
      </c>
      <c r="C98" s="32" t="s">
        <v>176</v>
      </c>
      <c r="D98" s="31" t="s">
        <v>23</v>
      </c>
      <c r="E98" s="40">
        <v>6</v>
      </c>
      <c r="F98" s="31">
        <v>1</v>
      </c>
      <c r="G98" s="56">
        <v>1200</v>
      </c>
      <c r="H98" s="57">
        <f t="shared" si="6"/>
        <v>7200</v>
      </c>
      <c r="I98" s="73"/>
      <c r="J98" s="71"/>
      <c r="K98" s="67"/>
      <c r="GY98" s="12"/>
      <c r="GZ98" s="12"/>
      <c r="HA98" s="12"/>
      <c r="HB98" s="12"/>
    </row>
    <row r="99" ht="16" customHeight="1" spans="1:210">
      <c r="A99" s="90" t="s">
        <v>99</v>
      </c>
      <c r="B99" s="32" t="s">
        <v>169</v>
      </c>
      <c r="C99" s="32" t="s">
        <v>177</v>
      </c>
      <c r="D99" s="31" t="s">
        <v>23</v>
      </c>
      <c r="E99" s="40">
        <v>1</v>
      </c>
      <c r="F99" s="31">
        <v>1</v>
      </c>
      <c r="G99" s="56">
        <v>1500</v>
      </c>
      <c r="H99" s="57">
        <f t="shared" si="6"/>
        <v>1500</v>
      </c>
      <c r="I99" s="73"/>
      <c r="J99" s="71"/>
      <c r="K99" s="67"/>
      <c r="GY99" s="12"/>
      <c r="GZ99" s="12"/>
      <c r="HA99" s="12"/>
      <c r="HB99" s="12"/>
    </row>
    <row r="100" ht="16" customHeight="1" spans="1:210">
      <c r="A100" s="90"/>
      <c r="B100" s="32" t="s">
        <v>172</v>
      </c>
      <c r="C100" s="32" t="s">
        <v>178</v>
      </c>
      <c r="D100" s="31" t="s">
        <v>23</v>
      </c>
      <c r="E100" s="40">
        <v>4</v>
      </c>
      <c r="F100" s="31">
        <v>1</v>
      </c>
      <c r="G100" s="56">
        <v>400</v>
      </c>
      <c r="H100" s="57">
        <f t="shared" si="6"/>
        <v>1600</v>
      </c>
      <c r="I100" s="73"/>
      <c r="J100" s="71"/>
      <c r="K100" s="67"/>
      <c r="GY100" s="12"/>
      <c r="GZ100" s="12"/>
      <c r="HA100" s="12"/>
      <c r="HB100" s="12"/>
    </row>
    <row r="101" ht="16" customHeight="1" spans="1:210">
      <c r="A101" s="90"/>
      <c r="B101" s="32" t="s">
        <v>175</v>
      </c>
      <c r="C101" s="32" t="s">
        <v>179</v>
      </c>
      <c r="D101" s="31" t="s">
        <v>23</v>
      </c>
      <c r="E101" s="40">
        <v>6</v>
      </c>
      <c r="F101" s="31">
        <v>1</v>
      </c>
      <c r="G101" s="56">
        <v>1200</v>
      </c>
      <c r="H101" s="57">
        <f t="shared" si="6"/>
        <v>7200</v>
      </c>
      <c r="I101" s="73"/>
      <c r="J101" s="71"/>
      <c r="K101" s="67"/>
      <c r="GY101" s="12"/>
      <c r="GZ101" s="12"/>
      <c r="HA101" s="12"/>
      <c r="HB101" s="12"/>
    </row>
    <row r="102" ht="16" customHeight="1" spans="1:210">
      <c r="A102" s="90"/>
      <c r="B102" s="32" t="s">
        <v>180</v>
      </c>
      <c r="C102" s="32" t="s">
        <v>181</v>
      </c>
      <c r="D102" s="31" t="s">
        <v>23</v>
      </c>
      <c r="E102" s="40">
        <v>5</v>
      </c>
      <c r="F102" s="31">
        <v>1</v>
      </c>
      <c r="G102" s="56">
        <v>1000</v>
      </c>
      <c r="H102" s="57">
        <f t="shared" si="6"/>
        <v>5000</v>
      </c>
      <c r="I102" s="73"/>
      <c r="J102" s="71"/>
      <c r="K102" s="67"/>
      <c r="GY102" s="12"/>
      <c r="GZ102" s="12"/>
      <c r="HA102" s="12"/>
      <c r="HB102" s="12"/>
    </row>
    <row r="103" s="4" customFormat="1" ht="16" customHeight="1" spans="1:206">
      <c r="A103" s="24">
        <v>6</v>
      </c>
      <c r="B103" s="25" t="s">
        <v>182</v>
      </c>
      <c r="C103" s="88"/>
      <c r="D103" s="24" t="s">
        <v>114</v>
      </c>
      <c r="E103" s="39"/>
      <c r="F103" s="64"/>
      <c r="G103" s="54" t="s">
        <v>20</v>
      </c>
      <c r="H103" s="55">
        <f>SUM(H104:H118)</f>
        <v>227200</v>
      </c>
      <c r="I103" s="123"/>
      <c r="J103" s="84"/>
      <c r="K103" s="85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6"/>
      <c r="DT103" s="86"/>
      <c r="DU103" s="86"/>
      <c r="DV103" s="86"/>
      <c r="DW103" s="86"/>
      <c r="DX103" s="86"/>
      <c r="DY103" s="86"/>
      <c r="DZ103" s="86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86"/>
      <c r="EL103" s="86"/>
      <c r="EM103" s="86"/>
      <c r="EN103" s="86"/>
      <c r="EO103" s="86"/>
      <c r="EP103" s="86"/>
      <c r="EQ103" s="86"/>
      <c r="ER103" s="86"/>
      <c r="ES103" s="86"/>
      <c r="ET103" s="86"/>
      <c r="EU103" s="86"/>
      <c r="EV103" s="86"/>
      <c r="EW103" s="86"/>
      <c r="EX103" s="86"/>
      <c r="EY103" s="86"/>
      <c r="EZ103" s="86"/>
      <c r="FA103" s="86"/>
      <c r="FB103" s="86"/>
      <c r="FC103" s="86"/>
      <c r="FD103" s="86"/>
      <c r="FE103" s="86"/>
      <c r="FF103" s="86"/>
      <c r="FG103" s="86"/>
      <c r="FH103" s="86"/>
      <c r="FI103" s="86"/>
      <c r="FJ103" s="86"/>
      <c r="FK103" s="86"/>
      <c r="FL103" s="86"/>
      <c r="FM103" s="86"/>
      <c r="FN103" s="86"/>
      <c r="FO103" s="86"/>
      <c r="FP103" s="86"/>
      <c r="FQ103" s="86"/>
      <c r="FR103" s="86"/>
      <c r="FS103" s="86"/>
      <c r="FT103" s="86"/>
      <c r="FU103" s="86"/>
      <c r="FV103" s="86"/>
      <c r="FW103" s="86"/>
      <c r="FX103" s="86"/>
      <c r="FY103" s="86"/>
      <c r="FZ103" s="86"/>
      <c r="GA103" s="86"/>
      <c r="GB103" s="86"/>
      <c r="GC103" s="86"/>
      <c r="GD103" s="86"/>
      <c r="GE103" s="86"/>
      <c r="GF103" s="86"/>
      <c r="GG103" s="86"/>
      <c r="GH103" s="86"/>
      <c r="GI103" s="86"/>
      <c r="GJ103" s="86"/>
      <c r="GK103" s="86"/>
      <c r="GL103" s="86"/>
      <c r="GM103" s="86"/>
      <c r="GN103" s="86"/>
      <c r="GO103" s="86"/>
      <c r="GP103" s="86"/>
      <c r="GQ103" s="86"/>
      <c r="GR103" s="86"/>
      <c r="GS103" s="86"/>
      <c r="GT103" s="86"/>
      <c r="GU103" s="86"/>
      <c r="GV103" s="86"/>
      <c r="GW103" s="86"/>
      <c r="GX103" s="86"/>
    </row>
    <row r="104" s="2" customFormat="1" ht="14" spans="1:206">
      <c r="A104" s="91"/>
      <c r="B104" s="92" t="s">
        <v>183</v>
      </c>
      <c r="C104" s="93" t="s">
        <v>184</v>
      </c>
      <c r="D104" s="63" t="s">
        <v>32</v>
      </c>
      <c r="E104" s="62">
        <v>8</v>
      </c>
      <c r="F104" s="63">
        <v>8</v>
      </c>
      <c r="G104" s="107">
        <v>1300</v>
      </c>
      <c r="H104" s="106">
        <f>E104*F104*G104</f>
        <v>83200</v>
      </c>
      <c r="I104" s="119"/>
      <c r="J104" s="75">
        <v>3000</v>
      </c>
      <c r="K104" s="76" t="s">
        <v>185</v>
      </c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  <c r="DD104" s="77"/>
      <c r="DE104" s="77"/>
      <c r="DF104" s="77"/>
      <c r="DG104" s="77"/>
      <c r="DH104" s="77"/>
      <c r="DI104" s="77"/>
      <c r="DJ104" s="77"/>
      <c r="DK104" s="77"/>
      <c r="DL104" s="77"/>
      <c r="DM104" s="77"/>
      <c r="DN104" s="77"/>
      <c r="DO104" s="77"/>
      <c r="DP104" s="77"/>
      <c r="DQ104" s="77"/>
      <c r="DR104" s="77"/>
      <c r="DS104" s="77"/>
      <c r="DT104" s="77"/>
      <c r="DU104" s="77"/>
      <c r="DV104" s="77"/>
      <c r="DW104" s="77"/>
      <c r="DX104" s="77"/>
      <c r="DY104" s="77"/>
      <c r="DZ104" s="77"/>
      <c r="EA104" s="77"/>
      <c r="EB104" s="77"/>
      <c r="EC104" s="77"/>
      <c r="ED104" s="77"/>
      <c r="EE104" s="77"/>
      <c r="EF104" s="77"/>
      <c r="EG104" s="77"/>
      <c r="EH104" s="77"/>
      <c r="EI104" s="77"/>
      <c r="EJ104" s="77"/>
      <c r="EK104" s="77"/>
      <c r="EL104" s="77"/>
      <c r="EM104" s="77"/>
      <c r="EN104" s="77"/>
      <c r="EO104" s="77"/>
      <c r="EP104" s="77"/>
      <c r="EQ104" s="77"/>
      <c r="ER104" s="77"/>
      <c r="ES104" s="77"/>
      <c r="ET104" s="77"/>
      <c r="EU104" s="77"/>
      <c r="EV104" s="77"/>
      <c r="EW104" s="77"/>
      <c r="EX104" s="77"/>
      <c r="EY104" s="77"/>
      <c r="EZ104" s="77"/>
      <c r="FA104" s="77"/>
      <c r="FB104" s="77"/>
      <c r="FC104" s="77"/>
      <c r="FD104" s="77"/>
      <c r="FE104" s="77"/>
      <c r="FF104" s="77"/>
      <c r="FG104" s="77"/>
      <c r="FH104" s="77"/>
      <c r="FI104" s="77"/>
      <c r="FJ104" s="77"/>
      <c r="FK104" s="77"/>
      <c r="FL104" s="77"/>
      <c r="FM104" s="77"/>
      <c r="FN104" s="77"/>
      <c r="FO104" s="77"/>
      <c r="FP104" s="77"/>
      <c r="FQ104" s="77"/>
      <c r="FR104" s="77"/>
      <c r="FS104" s="77"/>
      <c r="FT104" s="77"/>
      <c r="FU104" s="77"/>
      <c r="FV104" s="77"/>
      <c r="FW104" s="77"/>
      <c r="FX104" s="77"/>
      <c r="FY104" s="77"/>
      <c r="FZ104" s="77"/>
      <c r="GA104" s="77"/>
      <c r="GB104" s="77"/>
      <c r="GC104" s="77"/>
      <c r="GD104" s="77"/>
      <c r="GE104" s="77"/>
      <c r="GF104" s="77"/>
      <c r="GG104" s="77"/>
      <c r="GH104" s="77"/>
      <c r="GI104" s="77"/>
      <c r="GJ104" s="77"/>
      <c r="GK104" s="77"/>
      <c r="GL104" s="77"/>
      <c r="GM104" s="77"/>
      <c r="GN104" s="77"/>
      <c r="GO104" s="77"/>
      <c r="GP104" s="77"/>
      <c r="GQ104" s="77"/>
      <c r="GR104" s="77"/>
      <c r="GS104" s="77"/>
      <c r="GT104" s="77"/>
      <c r="GU104" s="77"/>
      <c r="GV104" s="77"/>
      <c r="GW104" s="77"/>
      <c r="GX104" s="77"/>
    </row>
    <row r="105" s="2" customFormat="1" ht="16" customHeight="1" spans="1:206">
      <c r="A105" s="91"/>
      <c r="B105" s="92" t="s">
        <v>186</v>
      </c>
      <c r="C105" s="38" t="s">
        <v>187</v>
      </c>
      <c r="D105" s="63" t="s">
        <v>23</v>
      </c>
      <c r="E105" s="62">
        <v>8</v>
      </c>
      <c r="F105" s="63">
        <v>4</v>
      </c>
      <c r="G105" s="107">
        <v>1000</v>
      </c>
      <c r="H105" s="106">
        <f t="shared" ref="H105:H118" si="10">E105*F105*G105</f>
        <v>32000</v>
      </c>
      <c r="I105" s="119"/>
      <c r="J105" s="75">
        <v>66780</v>
      </c>
      <c r="K105" s="76" t="s">
        <v>188</v>
      </c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  <c r="DD105" s="77"/>
      <c r="DE105" s="77"/>
      <c r="DF105" s="77"/>
      <c r="DG105" s="77"/>
      <c r="DH105" s="77"/>
      <c r="DI105" s="77"/>
      <c r="DJ105" s="77"/>
      <c r="DK105" s="77"/>
      <c r="DL105" s="77"/>
      <c r="DM105" s="77"/>
      <c r="DN105" s="77"/>
      <c r="DO105" s="77"/>
      <c r="DP105" s="77"/>
      <c r="DQ105" s="77"/>
      <c r="DR105" s="77"/>
      <c r="DS105" s="77"/>
      <c r="DT105" s="77"/>
      <c r="DU105" s="77"/>
      <c r="DV105" s="77"/>
      <c r="DW105" s="77"/>
      <c r="DX105" s="77"/>
      <c r="DY105" s="77"/>
      <c r="DZ105" s="77"/>
      <c r="EA105" s="77"/>
      <c r="EB105" s="77"/>
      <c r="EC105" s="77"/>
      <c r="ED105" s="77"/>
      <c r="EE105" s="77"/>
      <c r="EF105" s="77"/>
      <c r="EG105" s="77"/>
      <c r="EH105" s="77"/>
      <c r="EI105" s="77"/>
      <c r="EJ105" s="77"/>
      <c r="EK105" s="77"/>
      <c r="EL105" s="77"/>
      <c r="EM105" s="77"/>
      <c r="EN105" s="77"/>
      <c r="EO105" s="77"/>
      <c r="EP105" s="77"/>
      <c r="EQ105" s="77"/>
      <c r="ER105" s="77"/>
      <c r="ES105" s="77"/>
      <c r="ET105" s="77"/>
      <c r="EU105" s="77"/>
      <c r="EV105" s="77"/>
      <c r="EW105" s="77"/>
      <c r="EX105" s="77"/>
      <c r="EY105" s="77"/>
      <c r="EZ105" s="77"/>
      <c r="FA105" s="77"/>
      <c r="FB105" s="77"/>
      <c r="FC105" s="77"/>
      <c r="FD105" s="77"/>
      <c r="FE105" s="77"/>
      <c r="FF105" s="77"/>
      <c r="FG105" s="77"/>
      <c r="FH105" s="77"/>
      <c r="FI105" s="77"/>
      <c r="FJ105" s="77"/>
      <c r="FK105" s="77"/>
      <c r="FL105" s="77"/>
      <c r="FM105" s="77"/>
      <c r="FN105" s="77"/>
      <c r="FO105" s="77"/>
      <c r="FP105" s="77"/>
      <c r="FQ105" s="77"/>
      <c r="FR105" s="77"/>
      <c r="FS105" s="77"/>
      <c r="FT105" s="77"/>
      <c r="FU105" s="77"/>
      <c r="FV105" s="77"/>
      <c r="FW105" s="77"/>
      <c r="FX105" s="77"/>
      <c r="FY105" s="77"/>
      <c r="FZ105" s="77"/>
      <c r="GA105" s="77"/>
      <c r="GB105" s="77"/>
      <c r="GC105" s="77"/>
      <c r="GD105" s="77"/>
      <c r="GE105" s="77"/>
      <c r="GF105" s="77"/>
      <c r="GG105" s="77"/>
      <c r="GH105" s="77"/>
      <c r="GI105" s="77"/>
      <c r="GJ105" s="77"/>
      <c r="GK105" s="77"/>
      <c r="GL105" s="77"/>
      <c r="GM105" s="77"/>
      <c r="GN105" s="77"/>
      <c r="GO105" s="77"/>
      <c r="GP105" s="77"/>
      <c r="GQ105" s="77"/>
      <c r="GR105" s="77"/>
      <c r="GS105" s="77"/>
      <c r="GT105" s="77"/>
      <c r="GU105" s="77"/>
      <c r="GV105" s="77"/>
      <c r="GW105" s="77"/>
      <c r="GX105" s="77"/>
    </row>
    <row r="106" s="2" customFormat="1" ht="16" customHeight="1" spans="1:206">
      <c r="A106" s="91"/>
      <c r="B106" s="92" t="s">
        <v>189</v>
      </c>
      <c r="C106" s="38" t="s">
        <v>190</v>
      </c>
      <c r="D106" s="63" t="s">
        <v>23</v>
      </c>
      <c r="E106" s="62">
        <v>8</v>
      </c>
      <c r="F106" s="63">
        <v>1</v>
      </c>
      <c r="G106" s="107">
        <v>1000</v>
      </c>
      <c r="H106" s="106">
        <f t="shared" si="10"/>
        <v>8000</v>
      </c>
      <c r="I106" s="119"/>
      <c r="J106" s="75"/>
      <c r="K106" s="76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7"/>
      <c r="DF106" s="77"/>
      <c r="DG106" s="77"/>
      <c r="DH106" s="77"/>
      <c r="DI106" s="77"/>
      <c r="DJ106" s="77"/>
      <c r="DK106" s="77"/>
      <c r="DL106" s="77"/>
      <c r="DM106" s="77"/>
      <c r="DN106" s="77"/>
      <c r="DO106" s="77"/>
      <c r="DP106" s="77"/>
      <c r="DQ106" s="77"/>
      <c r="DR106" s="77"/>
      <c r="DS106" s="77"/>
      <c r="DT106" s="77"/>
      <c r="DU106" s="77"/>
      <c r="DV106" s="77"/>
      <c r="DW106" s="77"/>
      <c r="DX106" s="77"/>
      <c r="DY106" s="77"/>
      <c r="DZ106" s="77"/>
      <c r="EA106" s="77"/>
      <c r="EB106" s="77"/>
      <c r="EC106" s="77"/>
      <c r="ED106" s="77"/>
      <c r="EE106" s="77"/>
      <c r="EF106" s="77"/>
      <c r="EG106" s="77"/>
      <c r="EH106" s="77"/>
      <c r="EI106" s="77"/>
      <c r="EJ106" s="77"/>
      <c r="EK106" s="77"/>
      <c r="EL106" s="77"/>
      <c r="EM106" s="77"/>
      <c r="EN106" s="77"/>
      <c r="EO106" s="77"/>
      <c r="EP106" s="77"/>
      <c r="EQ106" s="77"/>
      <c r="ER106" s="77"/>
      <c r="ES106" s="77"/>
      <c r="ET106" s="77"/>
      <c r="EU106" s="77"/>
      <c r="EV106" s="77"/>
      <c r="EW106" s="77"/>
      <c r="EX106" s="77"/>
      <c r="EY106" s="77"/>
      <c r="EZ106" s="77"/>
      <c r="FA106" s="77"/>
      <c r="FB106" s="77"/>
      <c r="FC106" s="77"/>
      <c r="FD106" s="77"/>
      <c r="FE106" s="77"/>
      <c r="FF106" s="77"/>
      <c r="FG106" s="77"/>
      <c r="FH106" s="77"/>
      <c r="FI106" s="77"/>
      <c r="FJ106" s="77"/>
      <c r="FK106" s="77"/>
      <c r="FL106" s="77"/>
      <c r="FM106" s="77"/>
      <c r="FN106" s="77"/>
      <c r="FO106" s="77"/>
      <c r="FP106" s="77"/>
      <c r="FQ106" s="77"/>
      <c r="FR106" s="77"/>
      <c r="FS106" s="77"/>
      <c r="FT106" s="77"/>
      <c r="FU106" s="77"/>
      <c r="FV106" s="77"/>
      <c r="FW106" s="77"/>
      <c r="FX106" s="77"/>
      <c r="FY106" s="77"/>
      <c r="FZ106" s="77"/>
      <c r="GA106" s="77"/>
      <c r="GB106" s="77"/>
      <c r="GC106" s="77"/>
      <c r="GD106" s="77"/>
      <c r="GE106" s="77"/>
      <c r="GF106" s="77"/>
      <c r="GG106" s="77"/>
      <c r="GH106" s="77"/>
      <c r="GI106" s="77"/>
      <c r="GJ106" s="77"/>
      <c r="GK106" s="77"/>
      <c r="GL106" s="77"/>
      <c r="GM106" s="77"/>
      <c r="GN106" s="77"/>
      <c r="GO106" s="77"/>
      <c r="GP106" s="77"/>
      <c r="GQ106" s="77"/>
      <c r="GR106" s="77"/>
      <c r="GS106" s="77"/>
      <c r="GT106" s="77"/>
      <c r="GU106" s="77"/>
      <c r="GV106" s="77"/>
      <c r="GW106" s="77"/>
      <c r="GX106" s="77"/>
    </row>
    <row r="107" ht="16" customHeight="1" spans="1:210">
      <c r="A107" s="94"/>
      <c r="B107" s="29" t="s">
        <v>191</v>
      </c>
      <c r="C107" s="30" t="s">
        <v>192</v>
      </c>
      <c r="D107" s="31" t="s">
        <v>23</v>
      </c>
      <c r="E107" s="40">
        <v>8</v>
      </c>
      <c r="F107" s="31">
        <v>8</v>
      </c>
      <c r="G107" s="107">
        <v>50</v>
      </c>
      <c r="H107" s="57">
        <f t="shared" si="10"/>
        <v>3200</v>
      </c>
      <c r="I107" s="73"/>
      <c r="J107" s="71"/>
      <c r="K107" s="67"/>
      <c r="GY107" s="12"/>
      <c r="GZ107" s="12"/>
      <c r="HA107" s="12"/>
      <c r="HB107" s="12"/>
    </row>
    <row r="108" ht="16" customHeight="1" spans="1:210">
      <c r="A108" s="94"/>
      <c r="B108" s="29" t="s">
        <v>193</v>
      </c>
      <c r="C108" s="30" t="s">
        <v>194</v>
      </c>
      <c r="D108" s="31" t="s">
        <v>23</v>
      </c>
      <c r="E108" s="40">
        <v>8</v>
      </c>
      <c r="F108" s="31">
        <v>16</v>
      </c>
      <c r="G108" s="56">
        <v>150</v>
      </c>
      <c r="H108" s="57">
        <f t="shared" si="10"/>
        <v>19200</v>
      </c>
      <c r="I108" s="73"/>
      <c r="J108" s="71"/>
      <c r="K108" s="67"/>
      <c r="GY108" s="12"/>
      <c r="GZ108" s="12"/>
      <c r="HA108" s="12"/>
      <c r="HB108" s="12"/>
    </row>
    <row r="109" ht="16" customHeight="1" spans="1:210">
      <c r="A109" s="94"/>
      <c r="B109" s="29" t="s">
        <v>195</v>
      </c>
      <c r="C109" s="30" t="s">
        <v>194</v>
      </c>
      <c r="D109" s="31" t="s">
        <v>23</v>
      </c>
      <c r="E109" s="40">
        <v>8</v>
      </c>
      <c r="F109" s="31">
        <v>16</v>
      </c>
      <c r="G109" s="107">
        <v>100</v>
      </c>
      <c r="H109" s="57">
        <f t="shared" si="10"/>
        <v>12800</v>
      </c>
      <c r="I109" s="73"/>
      <c r="J109" s="71"/>
      <c r="K109" s="67"/>
      <c r="GY109" s="12"/>
      <c r="GZ109" s="12"/>
      <c r="HA109" s="12"/>
      <c r="HB109" s="12"/>
    </row>
    <row r="110" ht="16" customHeight="1" spans="1:210">
      <c r="A110" s="94"/>
      <c r="B110" s="29" t="s">
        <v>196</v>
      </c>
      <c r="C110" s="42" t="s">
        <v>197</v>
      </c>
      <c r="D110" s="31" t="s">
        <v>23</v>
      </c>
      <c r="E110" s="40">
        <v>8</v>
      </c>
      <c r="F110" s="31">
        <v>4</v>
      </c>
      <c r="G110" s="107">
        <v>500</v>
      </c>
      <c r="H110" s="57">
        <f t="shared" si="10"/>
        <v>16000</v>
      </c>
      <c r="I110" s="73"/>
      <c r="J110" s="71"/>
      <c r="K110" s="67"/>
      <c r="GY110" s="12"/>
      <c r="GZ110" s="12"/>
      <c r="HA110" s="12"/>
      <c r="HB110" s="12"/>
    </row>
    <row r="111" ht="16" customHeight="1" spans="1:210">
      <c r="A111" s="94"/>
      <c r="B111" s="29" t="s">
        <v>198</v>
      </c>
      <c r="C111" s="95" t="s">
        <v>199</v>
      </c>
      <c r="D111" s="31" t="s">
        <v>23</v>
      </c>
      <c r="E111" s="40">
        <v>1</v>
      </c>
      <c r="F111" s="31">
        <v>16</v>
      </c>
      <c r="G111" s="107">
        <v>400</v>
      </c>
      <c r="H111" s="57">
        <f t="shared" si="10"/>
        <v>6400</v>
      </c>
      <c r="I111" s="126"/>
      <c r="J111" s="71"/>
      <c r="K111" s="67"/>
      <c r="GZ111" s="12"/>
      <c r="HA111" s="12"/>
      <c r="HB111" s="12"/>
    </row>
    <row r="112" ht="16" customHeight="1" spans="1:210">
      <c r="A112" s="94"/>
      <c r="B112" s="29" t="s">
        <v>200</v>
      </c>
      <c r="C112" s="95" t="s">
        <v>199</v>
      </c>
      <c r="D112" s="31" t="s">
        <v>23</v>
      </c>
      <c r="E112" s="40">
        <v>1</v>
      </c>
      <c r="F112" s="31">
        <v>16</v>
      </c>
      <c r="G112" s="107">
        <v>100</v>
      </c>
      <c r="H112" s="57">
        <f t="shared" si="10"/>
        <v>1600</v>
      </c>
      <c r="I112" s="126"/>
      <c r="J112" s="71"/>
      <c r="K112" s="67"/>
      <c r="GZ112" s="12"/>
      <c r="HA112" s="12"/>
      <c r="HB112" s="12"/>
    </row>
    <row r="113" ht="16" customHeight="1" spans="1:210">
      <c r="A113" s="94"/>
      <c r="B113" s="29" t="s">
        <v>201</v>
      </c>
      <c r="C113" s="95" t="s">
        <v>199</v>
      </c>
      <c r="D113" s="31" t="s">
        <v>23</v>
      </c>
      <c r="E113" s="40">
        <v>1</v>
      </c>
      <c r="F113" s="31">
        <v>16</v>
      </c>
      <c r="G113" s="107">
        <v>100</v>
      </c>
      <c r="H113" s="57">
        <f t="shared" si="10"/>
        <v>1600</v>
      </c>
      <c r="I113" s="126"/>
      <c r="J113" s="71"/>
      <c r="K113" s="67"/>
      <c r="GZ113" s="12"/>
      <c r="HA113" s="12"/>
      <c r="HB113" s="12"/>
    </row>
    <row r="114" s="5" customFormat="1" ht="16" customHeight="1" spans="1:207">
      <c r="A114" s="96"/>
      <c r="B114" s="97" t="s">
        <v>202</v>
      </c>
      <c r="C114" s="97" t="s">
        <v>203</v>
      </c>
      <c r="D114" s="58" t="s">
        <v>23</v>
      </c>
      <c r="E114" s="108">
        <v>4</v>
      </c>
      <c r="F114" s="58">
        <v>20</v>
      </c>
      <c r="G114" s="109">
        <v>200</v>
      </c>
      <c r="H114" s="110">
        <f t="shared" si="10"/>
        <v>16000</v>
      </c>
      <c r="I114" s="127"/>
      <c r="J114" s="121"/>
      <c r="K114" s="122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  <c r="BR114" s="128"/>
      <c r="BS114" s="128"/>
      <c r="BT114" s="128"/>
      <c r="BU114" s="128"/>
      <c r="BV114" s="128"/>
      <c r="BW114" s="128"/>
      <c r="BX114" s="128"/>
      <c r="BY114" s="128"/>
      <c r="BZ114" s="128"/>
      <c r="CA114" s="128"/>
      <c r="CB114" s="128"/>
      <c r="CC114" s="128"/>
      <c r="CD114" s="128"/>
      <c r="CE114" s="128"/>
      <c r="CF114" s="128"/>
      <c r="CG114" s="128"/>
      <c r="CH114" s="128"/>
      <c r="CI114" s="128"/>
      <c r="CJ114" s="128"/>
      <c r="CK114" s="128"/>
      <c r="CL114" s="128"/>
      <c r="CM114" s="128"/>
      <c r="CN114" s="128"/>
      <c r="CO114" s="128"/>
      <c r="CP114" s="128"/>
      <c r="CQ114" s="128"/>
      <c r="CR114" s="128"/>
      <c r="CS114" s="128"/>
      <c r="CT114" s="128"/>
      <c r="CU114" s="128"/>
      <c r="CV114" s="128"/>
      <c r="CW114" s="128"/>
      <c r="CX114" s="128"/>
      <c r="CY114" s="128"/>
      <c r="CZ114" s="128"/>
      <c r="DA114" s="128"/>
      <c r="DB114" s="128"/>
      <c r="DC114" s="128"/>
      <c r="DD114" s="128"/>
      <c r="DE114" s="128"/>
      <c r="DF114" s="128"/>
      <c r="DG114" s="128"/>
      <c r="DH114" s="128"/>
      <c r="DI114" s="128"/>
      <c r="DJ114" s="128"/>
      <c r="DK114" s="128"/>
      <c r="DL114" s="128"/>
      <c r="DM114" s="128"/>
      <c r="DN114" s="128"/>
      <c r="DO114" s="128"/>
      <c r="DP114" s="128"/>
      <c r="DQ114" s="128"/>
      <c r="DR114" s="128"/>
      <c r="DS114" s="128"/>
      <c r="DT114" s="128"/>
      <c r="DU114" s="128"/>
      <c r="DV114" s="128"/>
      <c r="DW114" s="128"/>
      <c r="DX114" s="128"/>
      <c r="DY114" s="128"/>
      <c r="DZ114" s="128"/>
      <c r="EA114" s="128"/>
      <c r="EB114" s="128"/>
      <c r="EC114" s="128"/>
      <c r="ED114" s="128"/>
      <c r="EE114" s="128"/>
      <c r="EF114" s="128"/>
      <c r="EG114" s="128"/>
      <c r="EH114" s="128"/>
      <c r="EI114" s="128"/>
      <c r="EJ114" s="128"/>
      <c r="EK114" s="128"/>
      <c r="EL114" s="128"/>
      <c r="EM114" s="128"/>
      <c r="EN114" s="128"/>
      <c r="EO114" s="128"/>
      <c r="EP114" s="128"/>
      <c r="EQ114" s="128"/>
      <c r="ER114" s="128"/>
      <c r="ES114" s="128"/>
      <c r="ET114" s="128"/>
      <c r="EU114" s="128"/>
      <c r="EV114" s="128"/>
      <c r="EW114" s="128"/>
      <c r="EX114" s="128"/>
      <c r="EY114" s="128"/>
      <c r="EZ114" s="128"/>
      <c r="FA114" s="128"/>
      <c r="FB114" s="128"/>
      <c r="FC114" s="128"/>
      <c r="FD114" s="128"/>
      <c r="FE114" s="128"/>
      <c r="FF114" s="128"/>
      <c r="FG114" s="128"/>
      <c r="FH114" s="128"/>
      <c r="FI114" s="128"/>
      <c r="FJ114" s="128"/>
      <c r="FK114" s="128"/>
      <c r="FL114" s="128"/>
      <c r="FM114" s="128"/>
      <c r="FN114" s="128"/>
      <c r="FO114" s="128"/>
      <c r="FP114" s="128"/>
      <c r="FQ114" s="128"/>
      <c r="FR114" s="128"/>
      <c r="FS114" s="128"/>
      <c r="FT114" s="128"/>
      <c r="FU114" s="128"/>
      <c r="FV114" s="128"/>
      <c r="FW114" s="128"/>
      <c r="FX114" s="128"/>
      <c r="FY114" s="128"/>
      <c r="FZ114" s="128"/>
      <c r="GA114" s="128"/>
      <c r="GB114" s="128"/>
      <c r="GC114" s="128"/>
      <c r="GD114" s="128"/>
      <c r="GE114" s="128"/>
      <c r="GF114" s="128"/>
      <c r="GG114" s="128"/>
      <c r="GH114" s="128"/>
      <c r="GI114" s="128"/>
      <c r="GJ114" s="128"/>
      <c r="GK114" s="128"/>
      <c r="GL114" s="128"/>
      <c r="GM114" s="128"/>
      <c r="GN114" s="128"/>
      <c r="GO114" s="128"/>
      <c r="GP114" s="128"/>
      <c r="GQ114" s="128"/>
      <c r="GR114" s="128"/>
      <c r="GS114" s="128"/>
      <c r="GT114" s="128"/>
      <c r="GU114" s="128"/>
      <c r="GV114" s="128"/>
      <c r="GW114" s="128"/>
      <c r="GX114" s="128"/>
      <c r="GY114" s="128"/>
    </row>
    <row r="115" s="5" customFormat="1" ht="16" customHeight="1" spans="1:207">
      <c r="A115" s="96"/>
      <c r="B115" s="97" t="s">
        <v>204</v>
      </c>
      <c r="C115" s="98" t="s">
        <v>205</v>
      </c>
      <c r="D115" s="58" t="s">
        <v>23</v>
      </c>
      <c r="E115" s="108">
        <v>4</v>
      </c>
      <c r="F115" s="58">
        <v>8</v>
      </c>
      <c r="G115" s="109">
        <v>350</v>
      </c>
      <c r="H115" s="110">
        <f t="shared" si="10"/>
        <v>11200</v>
      </c>
      <c r="I115" s="127"/>
      <c r="J115" s="121"/>
      <c r="K115" s="122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  <c r="BR115" s="128"/>
      <c r="BS115" s="128"/>
      <c r="BT115" s="128"/>
      <c r="BU115" s="128"/>
      <c r="BV115" s="128"/>
      <c r="BW115" s="128"/>
      <c r="BX115" s="128"/>
      <c r="BY115" s="128"/>
      <c r="BZ115" s="128"/>
      <c r="CA115" s="128"/>
      <c r="CB115" s="128"/>
      <c r="CC115" s="128"/>
      <c r="CD115" s="128"/>
      <c r="CE115" s="128"/>
      <c r="CF115" s="128"/>
      <c r="CG115" s="128"/>
      <c r="CH115" s="128"/>
      <c r="CI115" s="128"/>
      <c r="CJ115" s="128"/>
      <c r="CK115" s="128"/>
      <c r="CL115" s="128"/>
      <c r="CM115" s="128"/>
      <c r="CN115" s="128"/>
      <c r="CO115" s="128"/>
      <c r="CP115" s="128"/>
      <c r="CQ115" s="128"/>
      <c r="CR115" s="128"/>
      <c r="CS115" s="128"/>
      <c r="CT115" s="128"/>
      <c r="CU115" s="128"/>
      <c r="CV115" s="128"/>
      <c r="CW115" s="128"/>
      <c r="CX115" s="128"/>
      <c r="CY115" s="128"/>
      <c r="CZ115" s="128"/>
      <c r="DA115" s="128"/>
      <c r="DB115" s="128"/>
      <c r="DC115" s="128"/>
      <c r="DD115" s="128"/>
      <c r="DE115" s="128"/>
      <c r="DF115" s="128"/>
      <c r="DG115" s="128"/>
      <c r="DH115" s="128"/>
      <c r="DI115" s="128"/>
      <c r="DJ115" s="128"/>
      <c r="DK115" s="128"/>
      <c r="DL115" s="128"/>
      <c r="DM115" s="128"/>
      <c r="DN115" s="128"/>
      <c r="DO115" s="128"/>
      <c r="DP115" s="128"/>
      <c r="DQ115" s="128"/>
      <c r="DR115" s="128"/>
      <c r="DS115" s="128"/>
      <c r="DT115" s="128"/>
      <c r="DU115" s="128"/>
      <c r="DV115" s="128"/>
      <c r="DW115" s="128"/>
      <c r="DX115" s="128"/>
      <c r="DY115" s="128"/>
      <c r="DZ115" s="128"/>
      <c r="EA115" s="128"/>
      <c r="EB115" s="128"/>
      <c r="EC115" s="128"/>
      <c r="ED115" s="128"/>
      <c r="EE115" s="128"/>
      <c r="EF115" s="128"/>
      <c r="EG115" s="128"/>
      <c r="EH115" s="128"/>
      <c r="EI115" s="128"/>
      <c r="EJ115" s="128"/>
      <c r="EK115" s="128"/>
      <c r="EL115" s="128"/>
      <c r="EM115" s="128"/>
      <c r="EN115" s="128"/>
      <c r="EO115" s="128"/>
      <c r="EP115" s="128"/>
      <c r="EQ115" s="128"/>
      <c r="ER115" s="128"/>
      <c r="ES115" s="128"/>
      <c r="ET115" s="128"/>
      <c r="EU115" s="128"/>
      <c r="EV115" s="128"/>
      <c r="EW115" s="128"/>
      <c r="EX115" s="128"/>
      <c r="EY115" s="128"/>
      <c r="EZ115" s="128"/>
      <c r="FA115" s="128"/>
      <c r="FB115" s="128"/>
      <c r="FC115" s="128"/>
      <c r="FD115" s="128"/>
      <c r="FE115" s="128"/>
      <c r="FF115" s="128"/>
      <c r="FG115" s="128"/>
      <c r="FH115" s="128"/>
      <c r="FI115" s="128"/>
      <c r="FJ115" s="128"/>
      <c r="FK115" s="128"/>
      <c r="FL115" s="128"/>
      <c r="FM115" s="128"/>
      <c r="FN115" s="128"/>
      <c r="FO115" s="128"/>
      <c r="FP115" s="128"/>
      <c r="FQ115" s="128"/>
      <c r="FR115" s="128"/>
      <c r="FS115" s="128"/>
      <c r="FT115" s="128"/>
      <c r="FU115" s="128"/>
      <c r="FV115" s="128"/>
      <c r="FW115" s="128"/>
      <c r="FX115" s="128"/>
      <c r="FY115" s="128"/>
      <c r="FZ115" s="128"/>
      <c r="GA115" s="128"/>
      <c r="GB115" s="128"/>
      <c r="GC115" s="128"/>
      <c r="GD115" s="128"/>
      <c r="GE115" s="128"/>
      <c r="GF115" s="128"/>
      <c r="GG115" s="128"/>
      <c r="GH115" s="128"/>
      <c r="GI115" s="128"/>
      <c r="GJ115" s="128"/>
      <c r="GK115" s="128"/>
      <c r="GL115" s="128"/>
      <c r="GM115" s="128"/>
      <c r="GN115" s="128"/>
      <c r="GO115" s="128"/>
      <c r="GP115" s="128"/>
      <c r="GQ115" s="128"/>
      <c r="GR115" s="128"/>
      <c r="GS115" s="128"/>
      <c r="GT115" s="128"/>
      <c r="GU115" s="128"/>
      <c r="GV115" s="128"/>
      <c r="GW115" s="128"/>
      <c r="GX115" s="128"/>
      <c r="GY115" s="128"/>
    </row>
    <row r="116" s="5" customFormat="1" ht="16" customHeight="1" spans="1:207">
      <c r="A116" s="96"/>
      <c r="B116" s="97" t="s">
        <v>206</v>
      </c>
      <c r="C116" s="98" t="s">
        <v>207</v>
      </c>
      <c r="D116" s="58" t="s">
        <v>23</v>
      </c>
      <c r="E116" s="108">
        <v>4</v>
      </c>
      <c r="F116" s="58">
        <v>16</v>
      </c>
      <c r="G116" s="109">
        <v>150</v>
      </c>
      <c r="H116" s="110">
        <f t="shared" si="10"/>
        <v>9600</v>
      </c>
      <c r="I116" s="127"/>
      <c r="J116" s="121"/>
      <c r="K116" s="122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128"/>
      <c r="AX116" s="128"/>
      <c r="AY116" s="128"/>
      <c r="AZ116" s="128"/>
      <c r="BA116" s="128"/>
      <c r="BB116" s="128"/>
      <c r="BC116" s="128"/>
      <c r="BD116" s="128"/>
      <c r="BE116" s="128"/>
      <c r="BF116" s="128"/>
      <c r="BG116" s="128"/>
      <c r="BH116" s="128"/>
      <c r="BI116" s="128"/>
      <c r="BJ116" s="128"/>
      <c r="BK116" s="128"/>
      <c r="BL116" s="128"/>
      <c r="BM116" s="128"/>
      <c r="BN116" s="128"/>
      <c r="BO116" s="128"/>
      <c r="BP116" s="128"/>
      <c r="BQ116" s="128"/>
      <c r="BR116" s="128"/>
      <c r="BS116" s="128"/>
      <c r="BT116" s="128"/>
      <c r="BU116" s="128"/>
      <c r="BV116" s="128"/>
      <c r="BW116" s="128"/>
      <c r="BX116" s="128"/>
      <c r="BY116" s="128"/>
      <c r="BZ116" s="128"/>
      <c r="CA116" s="128"/>
      <c r="CB116" s="128"/>
      <c r="CC116" s="128"/>
      <c r="CD116" s="128"/>
      <c r="CE116" s="128"/>
      <c r="CF116" s="128"/>
      <c r="CG116" s="128"/>
      <c r="CH116" s="128"/>
      <c r="CI116" s="128"/>
      <c r="CJ116" s="128"/>
      <c r="CK116" s="128"/>
      <c r="CL116" s="128"/>
      <c r="CM116" s="128"/>
      <c r="CN116" s="128"/>
      <c r="CO116" s="128"/>
      <c r="CP116" s="128"/>
      <c r="CQ116" s="128"/>
      <c r="CR116" s="128"/>
      <c r="CS116" s="128"/>
      <c r="CT116" s="128"/>
      <c r="CU116" s="128"/>
      <c r="CV116" s="128"/>
      <c r="CW116" s="128"/>
      <c r="CX116" s="128"/>
      <c r="CY116" s="128"/>
      <c r="CZ116" s="128"/>
      <c r="DA116" s="128"/>
      <c r="DB116" s="128"/>
      <c r="DC116" s="128"/>
      <c r="DD116" s="128"/>
      <c r="DE116" s="128"/>
      <c r="DF116" s="128"/>
      <c r="DG116" s="128"/>
      <c r="DH116" s="128"/>
      <c r="DI116" s="128"/>
      <c r="DJ116" s="128"/>
      <c r="DK116" s="128"/>
      <c r="DL116" s="128"/>
      <c r="DM116" s="128"/>
      <c r="DN116" s="128"/>
      <c r="DO116" s="128"/>
      <c r="DP116" s="128"/>
      <c r="DQ116" s="128"/>
      <c r="DR116" s="128"/>
      <c r="DS116" s="128"/>
      <c r="DT116" s="128"/>
      <c r="DU116" s="128"/>
      <c r="DV116" s="128"/>
      <c r="DW116" s="128"/>
      <c r="DX116" s="128"/>
      <c r="DY116" s="128"/>
      <c r="DZ116" s="128"/>
      <c r="EA116" s="128"/>
      <c r="EB116" s="128"/>
      <c r="EC116" s="128"/>
      <c r="ED116" s="128"/>
      <c r="EE116" s="128"/>
      <c r="EF116" s="128"/>
      <c r="EG116" s="128"/>
      <c r="EH116" s="128"/>
      <c r="EI116" s="128"/>
      <c r="EJ116" s="128"/>
      <c r="EK116" s="128"/>
      <c r="EL116" s="128"/>
      <c r="EM116" s="128"/>
      <c r="EN116" s="128"/>
      <c r="EO116" s="128"/>
      <c r="EP116" s="128"/>
      <c r="EQ116" s="128"/>
      <c r="ER116" s="128"/>
      <c r="ES116" s="128"/>
      <c r="ET116" s="128"/>
      <c r="EU116" s="128"/>
      <c r="EV116" s="128"/>
      <c r="EW116" s="128"/>
      <c r="EX116" s="128"/>
      <c r="EY116" s="128"/>
      <c r="EZ116" s="128"/>
      <c r="FA116" s="128"/>
      <c r="FB116" s="128"/>
      <c r="FC116" s="128"/>
      <c r="FD116" s="128"/>
      <c r="FE116" s="128"/>
      <c r="FF116" s="128"/>
      <c r="FG116" s="128"/>
      <c r="FH116" s="128"/>
      <c r="FI116" s="128"/>
      <c r="FJ116" s="128"/>
      <c r="FK116" s="128"/>
      <c r="FL116" s="128"/>
      <c r="FM116" s="128"/>
      <c r="FN116" s="128"/>
      <c r="FO116" s="128"/>
      <c r="FP116" s="128"/>
      <c r="FQ116" s="128"/>
      <c r="FR116" s="128"/>
      <c r="FS116" s="128"/>
      <c r="FT116" s="128"/>
      <c r="FU116" s="128"/>
      <c r="FV116" s="128"/>
      <c r="FW116" s="128"/>
      <c r="FX116" s="128"/>
      <c r="FY116" s="128"/>
      <c r="FZ116" s="128"/>
      <c r="GA116" s="128"/>
      <c r="GB116" s="128"/>
      <c r="GC116" s="128"/>
      <c r="GD116" s="128"/>
      <c r="GE116" s="128"/>
      <c r="GF116" s="128"/>
      <c r="GG116" s="128"/>
      <c r="GH116" s="128"/>
      <c r="GI116" s="128"/>
      <c r="GJ116" s="128"/>
      <c r="GK116" s="128"/>
      <c r="GL116" s="128"/>
      <c r="GM116" s="128"/>
      <c r="GN116" s="128"/>
      <c r="GO116" s="128"/>
      <c r="GP116" s="128"/>
      <c r="GQ116" s="128"/>
      <c r="GR116" s="128"/>
      <c r="GS116" s="128"/>
      <c r="GT116" s="128"/>
      <c r="GU116" s="128"/>
      <c r="GV116" s="128"/>
      <c r="GW116" s="128"/>
      <c r="GX116" s="128"/>
      <c r="GY116" s="128"/>
    </row>
    <row r="117" s="5" customFormat="1" ht="16" customHeight="1" spans="1:207">
      <c r="A117" s="96"/>
      <c r="B117" s="97" t="s">
        <v>208</v>
      </c>
      <c r="C117" s="98" t="s">
        <v>209</v>
      </c>
      <c r="D117" s="58" t="s">
        <v>23</v>
      </c>
      <c r="E117" s="108">
        <v>4</v>
      </c>
      <c r="F117" s="58">
        <v>16</v>
      </c>
      <c r="G117" s="109">
        <v>60</v>
      </c>
      <c r="H117" s="110">
        <f t="shared" si="10"/>
        <v>3840</v>
      </c>
      <c r="I117" s="127"/>
      <c r="J117" s="121"/>
      <c r="K117" s="122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8"/>
      <c r="AG117" s="128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  <c r="AV117" s="128"/>
      <c r="AW117" s="128"/>
      <c r="AX117" s="128"/>
      <c r="AY117" s="128"/>
      <c r="AZ117" s="128"/>
      <c r="BA117" s="128"/>
      <c r="BB117" s="128"/>
      <c r="BC117" s="128"/>
      <c r="BD117" s="128"/>
      <c r="BE117" s="128"/>
      <c r="BF117" s="128"/>
      <c r="BG117" s="128"/>
      <c r="BH117" s="128"/>
      <c r="BI117" s="128"/>
      <c r="BJ117" s="128"/>
      <c r="BK117" s="128"/>
      <c r="BL117" s="128"/>
      <c r="BM117" s="128"/>
      <c r="BN117" s="128"/>
      <c r="BO117" s="128"/>
      <c r="BP117" s="128"/>
      <c r="BQ117" s="128"/>
      <c r="BR117" s="128"/>
      <c r="BS117" s="128"/>
      <c r="BT117" s="128"/>
      <c r="BU117" s="128"/>
      <c r="BV117" s="128"/>
      <c r="BW117" s="128"/>
      <c r="BX117" s="128"/>
      <c r="BY117" s="128"/>
      <c r="BZ117" s="128"/>
      <c r="CA117" s="128"/>
      <c r="CB117" s="128"/>
      <c r="CC117" s="128"/>
      <c r="CD117" s="128"/>
      <c r="CE117" s="128"/>
      <c r="CF117" s="128"/>
      <c r="CG117" s="128"/>
      <c r="CH117" s="128"/>
      <c r="CI117" s="128"/>
      <c r="CJ117" s="128"/>
      <c r="CK117" s="128"/>
      <c r="CL117" s="128"/>
      <c r="CM117" s="128"/>
      <c r="CN117" s="128"/>
      <c r="CO117" s="128"/>
      <c r="CP117" s="128"/>
      <c r="CQ117" s="128"/>
      <c r="CR117" s="128"/>
      <c r="CS117" s="128"/>
      <c r="CT117" s="128"/>
      <c r="CU117" s="128"/>
      <c r="CV117" s="128"/>
      <c r="CW117" s="128"/>
      <c r="CX117" s="128"/>
      <c r="CY117" s="128"/>
      <c r="CZ117" s="128"/>
      <c r="DA117" s="128"/>
      <c r="DB117" s="128"/>
      <c r="DC117" s="128"/>
      <c r="DD117" s="128"/>
      <c r="DE117" s="128"/>
      <c r="DF117" s="128"/>
      <c r="DG117" s="128"/>
      <c r="DH117" s="128"/>
      <c r="DI117" s="128"/>
      <c r="DJ117" s="128"/>
      <c r="DK117" s="128"/>
      <c r="DL117" s="128"/>
      <c r="DM117" s="128"/>
      <c r="DN117" s="128"/>
      <c r="DO117" s="128"/>
      <c r="DP117" s="128"/>
      <c r="DQ117" s="128"/>
      <c r="DR117" s="128"/>
      <c r="DS117" s="128"/>
      <c r="DT117" s="128"/>
      <c r="DU117" s="128"/>
      <c r="DV117" s="128"/>
      <c r="DW117" s="128"/>
      <c r="DX117" s="128"/>
      <c r="DY117" s="128"/>
      <c r="DZ117" s="128"/>
      <c r="EA117" s="128"/>
      <c r="EB117" s="128"/>
      <c r="EC117" s="128"/>
      <c r="ED117" s="128"/>
      <c r="EE117" s="128"/>
      <c r="EF117" s="128"/>
      <c r="EG117" s="128"/>
      <c r="EH117" s="128"/>
      <c r="EI117" s="128"/>
      <c r="EJ117" s="128"/>
      <c r="EK117" s="128"/>
      <c r="EL117" s="128"/>
      <c r="EM117" s="128"/>
      <c r="EN117" s="128"/>
      <c r="EO117" s="128"/>
      <c r="EP117" s="128"/>
      <c r="EQ117" s="128"/>
      <c r="ER117" s="128"/>
      <c r="ES117" s="128"/>
      <c r="ET117" s="128"/>
      <c r="EU117" s="128"/>
      <c r="EV117" s="128"/>
      <c r="EW117" s="128"/>
      <c r="EX117" s="128"/>
      <c r="EY117" s="128"/>
      <c r="EZ117" s="128"/>
      <c r="FA117" s="128"/>
      <c r="FB117" s="128"/>
      <c r="FC117" s="128"/>
      <c r="FD117" s="128"/>
      <c r="FE117" s="128"/>
      <c r="FF117" s="128"/>
      <c r="FG117" s="128"/>
      <c r="FH117" s="128"/>
      <c r="FI117" s="128"/>
      <c r="FJ117" s="128"/>
      <c r="FK117" s="128"/>
      <c r="FL117" s="128"/>
      <c r="FM117" s="128"/>
      <c r="FN117" s="128"/>
      <c r="FO117" s="128"/>
      <c r="FP117" s="128"/>
      <c r="FQ117" s="128"/>
      <c r="FR117" s="128"/>
      <c r="FS117" s="128"/>
      <c r="FT117" s="128"/>
      <c r="FU117" s="128"/>
      <c r="FV117" s="128"/>
      <c r="FW117" s="128"/>
      <c r="FX117" s="128"/>
      <c r="FY117" s="128"/>
      <c r="FZ117" s="128"/>
      <c r="GA117" s="128"/>
      <c r="GB117" s="128"/>
      <c r="GC117" s="128"/>
      <c r="GD117" s="128"/>
      <c r="GE117" s="128"/>
      <c r="GF117" s="128"/>
      <c r="GG117" s="128"/>
      <c r="GH117" s="128"/>
      <c r="GI117" s="128"/>
      <c r="GJ117" s="128"/>
      <c r="GK117" s="128"/>
      <c r="GL117" s="128"/>
      <c r="GM117" s="128"/>
      <c r="GN117" s="128"/>
      <c r="GO117" s="128"/>
      <c r="GP117" s="128"/>
      <c r="GQ117" s="128"/>
      <c r="GR117" s="128"/>
      <c r="GS117" s="128"/>
      <c r="GT117" s="128"/>
      <c r="GU117" s="128"/>
      <c r="GV117" s="128"/>
      <c r="GW117" s="128"/>
      <c r="GX117" s="128"/>
      <c r="GY117" s="128"/>
    </row>
    <row r="118" s="5" customFormat="1" ht="16" customHeight="1" spans="1:207">
      <c r="A118" s="96"/>
      <c r="B118" s="97" t="s">
        <v>210</v>
      </c>
      <c r="C118" s="98" t="s">
        <v>211</v>
      </c>
      <c r="D118" s="58" t="s">
        <v>23</v>
      </c>
      <c r="E118" s="108">
        <v>4</v>
      </c>
      <c r="F118" s="58">
        <v>8</v>
      </c>
      <c r="G118" s="109">
        <v>80</v>
      </c>
      <c r="H118" s="110">
        <f t="shared" si="10"/>
        <v>2560</v>
      </c>
      <c r="I118" s="127"/>
      <c r="J118" s="121"/>
      <c r="K118" s="122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28"/>
      <c r="AG118" s="128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  <c r="AV118" s="128"/>
      <c r="AW118" s="128"/>
      <c r="AX118" s="128"/>
      <c r="AY118" s="128"/>
      <c r="AZ118" s="128"/>
      <c r="BA118" s="128"/>
      <c r="BB118" s="128"/>
      <c r="BC118" s="128"/>
      <c r="BD118" s="128"/>
      <c r="BE118" s="128"/>
      <c r="BF118" s="128"/>
      <c r="BG118" s="128"/>
      <c r="BH118" s="128"/>
      <c r="BI118" s="128"/>
      <c r="BJ118" s="128"/>
      <c r="BK118" s="128"/>
      <c r="BL118" s="128"/>
      <c r="BM118" s="128"/>
      <c r="BN118" s="128"/>
      <c r="BO118" s="128"/>
      <c r="BP118" s="128"/>
      <c r="BQ118" s="128"/>
      <c r="BR118" s="128"/>
      <c r="BS118" s="128"/>
      <c r="BT118" s="128"/>
      <c r="BU118" s="128"/>
      <c r="BV118" s="128"/>
      <c r="BW118" s="128"/>
      <c r="BX118" s="128"/>
      <c r="BY118" s="128"/>
      <c r="BZ118" s="128"/>
      <c r="CA118" s="128"/>
      <c r="CB118" s="128"/>
      <c r="CC118" s="128"/>
      <c r="CD118" s="128"/>
      <c r="CE118" s="128"/>
      <c r="CF118" s="128"/>
      <c r="CG118" s="128"/>
      <c r="CH118" s="128"/>
      <c r="CI118" s="128"/>
      <c r="CJ118" s="128"/>
      <c r="CK118" s="128"/>
      <c r="CL118" s="128"/>
      <c r="CM118" s="128"/>
      <c r="CN118" s="128"/>
      <c r="CO118" s="128"/>
      <c r="CP118" s="128"/>
      <c r="CQ118" s="128"/>
      <c r="CR118" s="128"/>
      <c r="CS118" s="128"/>
      <c r="CT118" s="128"/>
      <c r="CU118" s="128"/>
      <c r="CV118" s="128"/>
      <c r="CW118" s="128"/>
      <c r="CX118" s="128"/>
      <c r="CY118" s="128"/>
      <c r="CZ118" s="128"/>
      <c r="DA118" s="128"/>
      <c r="DB118" s="128"/>
      <c r="DC118" s="128"/>
      <c r="DD118" s="128"/>
      <c r="DE118" s="128"/>
      <c r="DF118" s="128"/>
      <c r="DG118" s="128"/>
      <c r="DH118" s="128"/>
      <c r="DI118" s="128"/>
      <c r="DJ118" s="128"/>
      <c r="DK118" s="128"/>
      <c r="DL118" s="128"/>
      <c r="DM118" s="128"/>
      <c r="DN118" s="128"/>
      <c r="DO118" s="128"/>
      <c r="DP118" s="128"/>
      <c r="DQ118" s="128"/>
      <c r="DR118" s="128"/>
      <c r="DS118" s="128"/>
      <c r="DT118" s="128"/>
      <c r="DU118" s="128"/>
      <c r="DV118" s="128"/>
      <c r="DW118" s="128"/>
      <c r="DX118" s="128"/>
      <c r="DY118" s="128"/>
      <c r="DZ118" s="128"/>
      <c r="EA118" s="128"/>
      <c r="EB118" s="128"/>
      <c r="EC118" s="128"/>
      <c r="ED118" s="128"/>
      <c r="EE118" s="128"/>
      <c r="EF118" s="128"/>
      <c r="EG118" s="128"/>
      <c r="EH118" s="128"/>
      <c r="EI118" s="128"/>
      <c r="EJ118" s="128"/>
      <c r="EK118" s="128"/>
      <c r="EL118" s="128"/>
      <c r="EM118" s="128"/>
      <c r="EN118" s="128"/>
      <c r="EO118" s="128"/>
      <c r="EP118" s="128"/>
      <c r="EQ118" s="128"/>
      <c r="ER118" s="128"/>
      <c r="ES118" s="128"/>
      <c r="ET118" s="128"/>
      <c r="EU118" s="128"/>
      <c r="EV118" s="128"/>
      <c r="EW118" s="128"/>
      <c r="EX118" s="128"/>
      <c r="EY118" s="128"/>
      <c r="EZ118" s="128"/>
      <c r="FA118" s="128"/>
      <c r="FB118" s="128"/>
      <c r="FC118" s="128"/>
      <c r="FD118" s="128"/>
      <c r="FE118" s="128"/>
      <c r="FF118" s="128"/>
      <c r="FG118" s="128"/>
      <c r="FH118" s="128"/>
      <c r="FI118" s="128"/>
      <c r="FJ118" s="128"/>
      <c r="FK118" s="128"/>
      <c r="FL118" s="128"/>
      <c r="FM118" s="128"/>
      <c r="FN118" s="128"/>
      <c r="FO118" s="128"/>
      <c r="FP118" s="128"/>
      <c r="FQ118" s="128"/>
      <c r="FR118" s="128"/>
      <c r="FS118" s="128"/>
      <c r="FT118" s="128"/>
      <c r="FU118" s="128"/>
      <c r="FV118" s="128"/>
      <c r="FW118" s="128"/>
      <c r="FX118" s="128"/>
      <c r="FY118" s="128"/>
      <c r="FZ118" s="128"/>
      <c r="GA118" s="128"/>
      <c r="GB118" s="128"/>
      <c r="GC118" s="128"/>
      <c r="GD118" s="128"/>
      <c r="GE118" s="128"/>
      <c r="GF118" s="128"/>
      <c r="GG118" s="128"/>
      <c r="GH118" s="128"/>
      <c r="GI118" s="128"/>
      <c r="GJ118" s="128"/>
      <c r="GK118" s="128"/>
      <c r="GL118" s="128"/>
      <c r="GM118" s="128"/>
      <c r="GN118" s="128"/>
      <c r="GO118" s="128"/>
      <c r="GP118" s="128"/>
      <c r="GQ118" s="128"/>
      <c r="GR118" s="128"/>
      <c r="GS118" s="128"/>
      <c r="GT118" s="128"/>
      <c r="GU118" s="128"/>
      <c r="GV118" s="128"/>
      <c r="GW118" s="128"/>
      <c r="GX118" s="128"/>
      <c r="GY118" s="128"/>
    </row>
    <row r="119" s="6" customFormat="1" ht="16" customHeight="1" spans="1:206">
      <c r="A119" s="99">
        <v>7</v>
      </c>
      <c r="B119" s="100" t="s">
        <v>212</v>
      </c>
      <c r="C119" s="101"/>
      <c r="D119" s="99" t="s">
        <v>114</v>
      </c>
      <c r="E119" s="111"/>
      <c r="F119" s="112"/>
      <c r="G119" s="113" t="s">
        <v>20</v>
      </c>
      <c r="H119" s="114">
        <f>SUM(H120:H154)</f>
        <v>151754</v>
      </c>
      <c r="I119" s="129"/>
      <c r="J119" s="75">
        <f>7623+31335</f>
        <v>38958</v>
      </c>
      <c r="K119" s="76" t="s">
        <v>213</v>
      </c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0"/>
      <c r="AY119" s="130"/>
      <c r="AZ119" s="130"/>
      <c r="BA119" s="130"/>
      <c r="BB119" s="130"/>
      <c r="BC119" s="130"/>
      <c r="BD119" s="130"/>
      <c r="BE119" s="130"/>
      <c r="BF119" s="130"/>
      <c r="BG119" s="130"/>
      <c r="BH119" s="130"/>
      <c r="BI119" s="130"/>
      <c r="BJ119" s="130"/>
      <c r="BK119" s="130"/>
      <c r="BL119" s="130"/>
      <c r="BM119" s="130"/>
      <c r="BN119" s="130"/>
      <c r="BO119" s="130"/>
      <c r="BP119" s="130"/>
      <c r="BQ119" s="130"/>
      <c r="BR119" s="130"/>
      <c r="BS119" s="130"/>
      <c r="BT119" s="130"/>
      <c r="BU119" s="130"/>
      <c r="BV119" s="130"/>
      <c r="BW119" s="130"/>
      <c r="BX119" s="130"/>
      <c r="BY119" s="130"/>
      <c r="BZ119" s="130"/>
      <c r="CA119" s="130"/>
      <c r="CB119" s="130"/>
      <c r="CC119" s="130"/>
      <c r="CD119" s="130"/>
      <c r="CE119" s="130"/>
      <c r="CF119" s="130"/>
      <c r="CG119" s="130"/>
      <c r="CH119" s="130"/>
      <c r="CI119" s="130"/>
      <c r="CJ119" s="130"/>
      <c r="CK119" s="130"/>
      <c r="CL119" s="130"/>
      <c r="CM119" s="130"/>
      <c r="CN119" s="130"/>
      <c r="CO119" s="130"/>
      <c r="CP119" s="130"/>
      <c r="CQ119" s="130"/>
      <c r="CR119" s="130"/>
      <c r="CS119" s="130"/>
      <c r="CT119" s="130"/>
      <c r="CU119" s="130"/>
      <c r="CV119" s="130"/>
      <c r="CW119" s="130"/>
      <c r="CX119" s="130"/>
      <c r="CY119" s="130"/>
      <c r="CZ119" s="130"/>
      <c r="DA119" s="130"/>
      <c r="DB119" s="130"/>
      <c r="DC119" s="130"/>
      <c r="DD119" s="130"/>
      <c r="DE119" s="130"/>
      <c r="DF119" s="130"/>
      <c r="DG119" s="130"/>
      <c r="DH119" s="130"/>
      <c r="DI119" s="130"/>
      <c r="DJ119" s="130"/>
      <c r="DK119" s="130"/>
      <c r="DL119" s="130"/>
      <c r="DM119" s="130"/>
      <c r="DN119" s="130"/>
      <c r="DO119" s="130"/>
      <c r="DP119" s="130"/>
      <c r="DQ119" s="130"/>
      <c r="DR119" s="130"/>
      <c r="DS119" s="130"/>
      <c r="DT119" s="130"/>
      <c r="DU119" s="130"/>
      <c r="DV119" s="130"/>
      <c r="DW119" s="130"/>
      <c r="DX119" s="130"/>
      <c r="DY119" s="130"/>
      <c r="DZ119" s="130"/>
      <c r="EA119" s="130"/>
      <c r="EB119" s="130"/>
      <c r="EC119" s="130"/>
      <c r="ED119" s="130"/>
      <c r="EE119" s="130"/>
      <c r="EF119" s="130"/>
      <c r="EG119" s="130"/>
      <c r="EH119" s="130"/>
      <c r="EI119" s="130"/>
      <c r="EJ119" s="130"/>
      <c r="EK119" s="130"/>
      <c r="EL119" s="130"/>
      <c r="EM119" s="130"/>
      <c r="EN119" s="130"/>
      <c r="EO119" s="130"/>
      <c r="EP119" s="130"/>
      <c r="EQ119" s="130"/>
      <c r="ER119" s="130"/>
      <c r="ES119" s="130"/>
      <c r="ET119" s="130"/>
      <c r="EU119" s="130"/>
      <c r="EV119" s="130"/>
      <c r="EW119" s="130"/>
      <c r="EX119" s="130"/>
      <c r="EY119" s="130"/>
      <c r="EZ119" s="130"/>
      <c r="FA119" s="130"/>
      <c r="FB119" s="130"/>
      <c r="FC119" s="130"/>
      <c r="FD119" s="130"/>
      <c r="FE119" s="130"/>
      <c r="FF119" s="130"/>
      <c r="FG119" s="130"/>
      <c r="FH119" s="130"/>
      <c r="FI119" s="130"/>
      <c r="FJ119" s="130"/>
      <c r="FK119" s="130"/>
      <c r="FL119" s="130"/>
      <c r="FM119" s="130"/>
      <c r="FN119" s="130"/>
      <c r="FO119" s="130"/>
      <c r="FP119" s="130"/>
      <c r="FQ119" s="130"/>
      <c r="FR119" s="130"/>
      <c r="FS119" s="130"/>
      <c r="FT119" s="130"/>
      <c r="FU119" s="130"/>
      <c r="FV119" s="130"/>
      <c r="FW119" s="130"/>
      <c r="FX119" s="130"/>
      <c r="FY119" s="130"/>
      <c r="FZ119" s="130"/>
      <c r="GA119" s="130"/>
      <c r="GB119" s="130"/>
      <c r="GC119" s="130"/>
      <c r="GD119" s="130"/>
      <c r="GE119" s="130"/>
      <c r="GF119" s="130"/>
      <c r="GG119" s="130"/>
      <c r="GH119" s="130"/>
      <c r="GI119" s="130"/>
      <c r="GJ119" s="130"/>
      <c r="GK119" s="130"/>
      <c r="GL119" s="130"/>
      <c r="GM119" s="130"/>
      <c r="GN119" s="130"/>
      <c r="GO119" s="130"/>
      <c r="GP119" s="130"/>
      <c r="GQ119" s="130"/>
      <c r="GR119" s="130"/>
      <c r="GS119" s="130"/>
      <c r="GT119" s="130"/>
      <c r="GU119" s="130"/>
      <c r="GV119" s="130"/>
      <c r="GW119" s="130"/>
      <c r="GX119" s="130"/>
    </row>
    <row r="120" s="2" customFormat="1" ht="16" customHeight="1" spans="1:206">
      <c r="A120" s="102" t="s">
        <v>158</v>
      </c>
      <c r="B120" s="103" t="s">
        <v>214</v>
      </c>
      <c r="C120" s="38" t="s">
        <v>215</v>
      </c>
      <c r="D120" s="63" t="s">
        <v>23</v>
      </c>
      <c r="E120" s="115">
        <v>35</v>
      </c>
      <c r="F120" s="115">
        <v>20</v>
      </c>
      <c r="G120" s="59">
        <v>35</v>
      </c>
      <c r="H120" s="106">
        <f t="shared" ref="H120:H154" si="11">E120*F120*G120</f>
        <v>24500</v>
      </c>
      <c r="I120" s="119"/>
      <c r="J120" s="75">
        <f>42320+14156</f>
        <v>56476</v>
      </c>
      <c r="K120" s="76" t="s">
        <v>216</v>
      </c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7"/>
      <c r="CO120" s="77"/>
      <c r="CP120" s="77"/>
      <c r="CQ120" s="77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  <c r="DC120" s="77"/>
      <c r="DD120" s="77"/>
      <c r="DE120" s="77"/>
      <c r="DF120" s="77"/>
      <c r="DG120" s="77"/>
      <c r="DH120" s="77"/>
      <c r="DI120" s="77"/>
      <c r="DJ120" s="77"/>
      <c r="DK120" s="77"/>
      <c r="DL120" s="77"/>
      <c r="DM120" s="77"/>
      <c r="DN120" s="77"/>
      <c r="DO120" s="77"/>
      <c r="DP120" s="77"/>
      <c r="DQ120" s="77"/>
      <c r="DR120" s="77"/>
      <c r="DS120" s="77"/>
      <c r="DT120" s="77"/>
      <c r="DU120" s="77"/>
      <c r="DV120" s="77"/>
      <c r="DW120" s="77"/>
      <c r="DX120" s="77"/>
      <c r="DY120" s="77"/>
      <c r="DZ120" s="77"/>
      <c r="EA120" s="77"/>
      <c r="EB120" s="77"/>
      <c r="EC120" s="77"/>
      <c r="ED120" s="77"/>
      <c r="EE120" s="77"/>
      <c r="EF120" s="77"/>
      <c r="EG120" s="77"/>
      <c r="EH120" s="77"/>
      <c r="EI120" s="77"/>
      <c r="EJ120" s="77"/>
      <c r="EK120" s="77"/>
      <c r="EL120" s="77"/>
      <c r="EM120" s="77"/>
      <c r="EN120" s="77"/>
      <c r="EO120" s="77"/>
      <c r="EP120" s="77"/>
      <c r="EQ120" s="77"/>
      <c r="ER120" s="77"/>
      <c r="ES120" s="77"/>
      <c r="ET120" s="77"/>
      <c r="EU120" s="77"/>
      <c r="EV120" s="77"/>
      <c r="EW120" s="77"/>
      <c r="EX120" s="77"/>
      <c r="EY120" s="77"/>
      <c r="EZ120" s="77"/>
      <c r="FA120" s="77"/>
      <c r="FB120" s="77"/>
      <c r="FC120" s="77"/>
      <c r="FD120" s="77"/>
      <c r="FE120" s="77"/>
      <c r="FF120" s="77"/>
      <c r="FG120" s="77"/>
      <c r="FH120" s="77"/>
      <c r="FI120" s="77"/>
      <c r="FJ120" s="77"/>
      <c r="FK120" s="77"/>
      <c r="FL120" s="77"/>
      <c r="FM120" s="77"/>
      <c r="FN120" s="77"/>
      <c r="FO120" s="77"/>
      <c r="FP120" s="77"/>
      <c r="FQ120" s="77"/>
      <c r="FR120" s="77"/>
      <c r="FS120" s="77"/>
      <c r="FT120" s="77"/>
      <c r="FU120" s="77"/>
      <c r="FV120" s="77"/>
      <c r="FW120" s="77"/>
      <c r="FX120" s="77"/>
      <c r="FY120" s="77"/>
      <c r="FZ120" s="77"/>
      <c r="GA120" s="77"/>
      <c r="GB120" s="77"/>
      <c r="GC120" s="77"/>
      <c r="GD120" s="77"/>
      <c r="GE120" s="77"/>
      <c r="GF120" s="77"/>
      <c r="GG120" s="77"/>
      <c r="GH120" s="77"/>
      <c r="GI120" s="77"/>
      <c r="GJ120" s="77"/>
      <c r="GK120" s="77"/>
      <c r="GL120" s="77"/>
      <c r="GM120" s="77"/>
      <c r="GN120" s="77"/>
      <c r="GO120" s="77"/>
      <c r="GP120" s="77"/>
      <c r="GQ120" s="77"/>
      <c r="GR120" s="77"/>
      <c r="GS120" s="77"/>
      <c r="GT120" s="77"/>
      <c r="GU120" s="77"/>
      <c r="GV120" s="77"/>
      <c r="GW120" s="77"/>
      <c r="GX120" s="77"/>
    </row>
    <row r="121" s="2" customFormat="1" ht="16" customHeight="1" spans="1:206">
      <c r="A121" s="102"/>
      <c r="B121" s="103" t="s">
        <v>217</v>
      </c>
      <c r="C121" s="38" t="s">
        <v>218</v>
      </c>
      <c r="D121" s="63" t="s">
        <v>32</v>
      </c>
      <c r="E121" s="115">
        <v>35</v>
      </c>
      <c r="F121" s="115">
        <v>8</v>
      </c>
      <c r="G121" s="59">
        <v>50</v>
      </c>
      <c r="H121" s="106">
        <f t="shared" si="11"/>
        <v>14000</v>
      </c>
      <c r="I121" s="119"/>
      <c r="J121" s="75">
        <f>44700+5980</f>
        <v>50680</v>
      </c>
      <c r="K121" s="76" t="s">
        <v>219</v>
      </c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  <c r="CB121" s="77"/>
      <c r="CC121" s="77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7"/>
      <c r="CO121" s="77"/>
      <c r="CP121" s="77"/>
      <c r="CQ121" s="77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  <c r="DC121" s="77"/>
      <c r="DD121" s="77"/>
      <c r="DE121" s="77"/>
      <c r="DF121" s="77"/>
      <c r="DG121" s="77"/>
      <c r="DH121" s="77"/>
      <c r="DI121" s="77"/>
      <c r="DJ121" s="77"/>
      <c r="DK121" s="77"/>
      <c r="DL121" s="77"/>
      <c r="DM121" s="77"/>
      <c r="DN121" s="77"/>
      <c r="DO121" s="77"/>
      <c r="DP121" s="77"/>
      <c r="DQ121" s="77"/>
      <c r="DR121" s="77"/>
      <c r="DS121" s="77"/>
      <c r="DT121" s="77"/>
      <c r="DU121" s="77"/>
      <c r="DV121" s="77"/>
      <c r="DW121" s="77"/>
      <c r="DX121" s="77"/>
      <c r="DY121" s="77"/>
      <c r="DZ121" s="77"/>
      <c r="EA121" s="77"/>
      <c r="EB121" s="77"/>
      <c r="EC121" s="77"/>
      <c r="ED121" s="77"/>
      <c r="EE121" s="77"/>
      <c r="EF121" s="77"/>
      <c r="EG121" s="77"/>
      <c r="EH121" s="77"/>
      <c r="EI121" s="77"/>
      <c r="EJ121" s="77"/>
      <c r="EK121" s="77"/>
      <c r="EL121" s="77"/>
      <c r="EM121" s="77"/>
      <c r="EN121" s="77"/>
      <c r="EO121" s="77"/>
      <c r="EP121" s="77"/>
      <c r="EQ121" s="77"/>
      <c r="ER121" s="77"/>
      <c r="ES121" s="77"/>
      <c r="ET121" s="77"/>
      <c r="EU121" s="77"/>
      <c r="EV121" s="77"/>
      <c r="EW121" s="77"/>
      <c r="EX121" s="77"/>
      <c r="EY121" s="77"/>
      <c r="EZ121" s="77"/>
      <c r="FA121" s="77"/>
      <c r="FB121" s="77"/>
      <c r="FC121" s="77"/>
      <c r="FD121" s="77"/>
      <c r="FE121" s="77"/>
      <c r="FF121" s="77"/>
      <c r="FG121" s="77"/>
      <c r="FH121" s="77"/>
      <c r="FI121" s="77"/>
      <c r="FJ121" s="77"/>
      <c r="FK121" s="77"/>
      <c r="FL121" s="77"/>
      <c r="FM121" s="77"/>
      <c r="FN121" s="77"/>
      <c r="FO121" s="77"/>
      <c r="FP121" s="77"/>
      <c r="FQ121" s="77"/>
      <c r="FR121" s="77"/>
      <c r="FS121" s="77"/>
      <c r="FT121" s="77"/>
      <c r="FU121" s="77"/>
      <c r="FV121" s="77"/>
      <c r="FW121" s="77"/>
      <c r="FX121" s="77"/>
      <c r="FY121" s="77"/>
      <c r="FZ121" s="77"/>
      <c r="GA121" s="77"/>
      <c r="GB121" s="77"/>
      <c r="GC121" s="77"/>
      <c r="GD121" s="77"/>
      <c r="GE121" s="77"/>
      <c r="GF121" s="77"/>
      <c r="GG121" s="77"/>
      <c r="GH121" s="77"/>
      <c r="GI121" s="77"/>
      <c r="GJ121" s="77"/>
      <c r="GK121" s="77"/>
      <c r="GL121" s="77"/>
      <c r="GM121" s="77"/>
      <c r="GN121" s="77"/>
      <c r="GO121" s="77"/>
      <c r="GP121" s="77"/>
      <c r="GQ121" s="77"/>
      <c r="GR121" s="77"/>
      <c r="GS121" s="77"/>
      <c r="GT121" s="77"/>
      <c r="GU121" s="77"/>
      <c r="GV121" s="77"/>
      <c r="GW121" s="77"/>
      <c r="GX121" s="77"/>
    </row>
    <row r="122" s="2" customFormat="1" ht="16" customHeight="1" spans="1:206">
      <c r="A122" s="102"/>
      <c r="B122" s="103" t="s">
        <v>220</v>
      </c>
      <c r="C122" s="38" t="s">
        <v>221</v>
      </c>
      <c r="D122" s="63" t="s">
        <v>32</v>
      </c>
      <c r="E122" s="115">
        <v>30</v>
      </c>
      <c r="F122" s="115">
        <v>4</v>
      </c>
      <c r="G122" s="59">
        <v>100</v>
      </c>
      <c r="H122" s="106">
        <f t="shared" si="11"/>
        <v>12000</v>
      </c>
      <c r="I122" s="119"/>
      <c r="J122" s="75">
        <v>9100</v>
      </c>
      <c r="K122" s="76" t="s">
        <v>222</v>
      </c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  <c r="DC122" s="77"/>
      <c r="DD122" s="77"/>
      <c r="DE122" s="77"/>
      <c r="DF122" s="77"/>
      <c r="DG122" s="77"/>
      <c r="DH122" s="77"/>
      <c r="DI122" s="77"/>
      <c r="DJ122" s="77"/>
      <c r="DK122" s="77"/>
      <c r="DL122" s="77"/>
      <c r="DM122" s="77"/>
      <c r="DN122" s="77"/>
      <c r="DO122" s="77"/>
      <c r="DP122" s="77"/>
      <c r="DQ122" s="77"/>
      <c r="DR122" s="77"/>
      <c r="DS122" s="77"/>
      <c r="DT122" s="77"/>
      <c r="DU122" s="77"/>
      <c r="DV122" s="77"/>
      <c r="DW122" s="77"/>
      <c r="DX122" s="77"/>
      <c r="DY122" s="77"/>
      <c r="DZ122" s="77"/>
      <c r="EA122" s="77"/>
      <c r="EB122" s="77"/>
      <c r="EC122" s="77"/>
      <c r="ED122" s="77"/>
      <c r="EE122" s="77"/>
      <c r="EF122" s="77"/>
      <c r="EG122" s="77"/>
      <c r="EH122" s="77"/>
      <c r="EI122" s="77"/>
      <c r="EJ122" s="77"/>
      <c r="EK122" s="77"/>
      <c r="EL122" s="77"/>
      <c r="EM122" s="77"/>
      <c r="EN122" s="77"/>
      <c r="EO122" s="77"/>
      <c r="EP122" s="77"/>
      <c r="EQ122" s="77"/>
      <c r="ER122" s="77"/>
      <c r="ES122" s="77"/>
      <c r="ET122" s="77"/>
      <c r="EU122" s="77"/>
      <c r="EV122" s="77"/>
      <c r="EW122" s="77"/>
      <c r="EX122" s="77"/>
      <c r="EY122" s="77"/>
      <c r="EZ122" s="77"/>
      <c r="FA122" s="77"/>
      <c r="FB122" s="77"/>
      <c r="FC122" s="77"/>
      <c r="FD122" s="77"/>
      <c r="FE122" s="77"/>
      <c r="FF122" s="77"/>
      <c r="FG122" s="77"/>
      <c r="FH122" s="77"/>
      <c r="FI122" s="77"/>
      <c r="FJ122" s="77"/>
      <c r="FK122" s="77"/>
      <c r="FL122" s="77"/>
      <c r="FM122" s="77"/>
      <c r="FN122" s="77"/>
      <c r="FO122" s="77"/>
      <c r="FP122" s="77"/>
      <c r="FQ122" s="77"/>
      <c r="FR122" s="77"/>
      <c r="FS122" s="77"/>
      <c r="FT122" s="77"/>
      <c r="FU122" s="77"/>
      <c r="FV122" s="77"/>
      <c r="FW122" s="77"/>
      <c r="FX122" s="77"/>
      <c r="FY122" s="77"/>
      <c r="FZ122" s="77"/>
      <c r="GA122" s="77"/>
      <c r="GB122" s="77"/>
      <c r="GC122" s="77"/>
      <c r="GD122" s="77"/>
      <c r="GE122" s="77"/>
      <c r="GF122" s="77"/>
      <c r="GG122" s="77"/>
      <c r="GH122" s="77"/>
      <c r="GI122" s="77"/>
      <c r="GJ122" s="77"/>
      <c r="GK122" s="77"/>
      <c r="GL122" s="77"/>
      <c r="GM122" s="77"/>
      <c r="GN122" s="77"/>
      <c r="GO122" s="77"/>
      <c r="GP122" s="77"/>
      <c r="GQ122" s="77"/>
      <c r="GR122" s="77"/>
      <c r="GS122" s="77"/>
      <c r="GT122" s="77"/>
      <c r="GU122" s="77"/>
      <c r="GV122" s="77"/>
      <c r="GW122" s="77"/>
      <c r="GX122" s="77"/>
    </row>
    <row r="123" s="2" customFormat="1" ht="16" customHeight="1" spans="1:206">
      <c r="A123" s="102"/>
      <c r="B123" s="103" t="s">
        <v>223</v>
      </c>
      <c r="C123" s="38" t="s">
        <v>224</v>
      </c>
      <c r="D123" s="63" t="s">
        <v>32</v>
      </c>
      <c r="E123" s="115">
        <v>50</v>
      </c>
      <c r="F123" s="115">
        <v>4</v>
      </c>
      <c r="G123" s="59">
        <v>15</v>
      </c>
      <c r="H123" s="106">
        <f t="shared" si="11"/>
        <v>3000</v>
      </c>
      <c r="I123" s="119"/>
      <c r="J123" s="75">
        <v>3335</v>
      </c>
      <c r="K123" s="76" t="s">
        <v>225</v>
      </c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  <c r="DC123" s="77"/>
      <c r="DD123" s="77"/>
      <c r="DE123" s="77"/>
      <c r="DF123" s="77"/>
      <c r="DG123" s="77"/>
      <c r="DH123" s="77"/>
      <c r="DI123" s="77"/>
      <c r="DJ123" s="77"/>
      <c r="DK123" s="77"/>
      <c r="DL123" s="77"/>
      <c r="DM123" s="77"/>
      <c r="DN123" s="77"/>
      <c r="DO123" s="77"/>
      <c r="DP123" s="77"/>
      <c r="DQ123" s="77"/>
      <c r="DR123" s="77"/>
      <c r="DS123" s="77"/>
      <c r="DT123" s="77"/>
      <c r="DU123" s="77"/>
      <c r="DV123" s="77"/>
      <c r="DW123" s="77"/>
      <c r="DX123" s="77"/>
      <c r="DY123" s="77"/>
      <c r="DZ123" s="77"/>
      <c r="EA123" s="77"/>
      <c r="EB123" s="77"/>
      <c r="EC123" s="77"/>
      <c r="ED123" s="77"/>
      <c r="EE123" s="77"/>
      <c r="EF123" s="77"/>
      <c r="EG123" s="77"/>
      <c r="EH123" s="77"/>
      <c r="EI123" s="77"/>
      <c r="EJ123" s="77"/>
      <c r="EK123" s="77"/>
      <c r="EL123" s="77"/>
      <c r="EM123" s="77"/>
      <c r="EN123" s="77"/>
      <c r="EO123" s="77"/>
      <c r="EP123" s="77"/>
      <c r="EQ123" s="77"/>
      <c r="ER123" s="77"/>
      <c r="ES123" s="77"/>
      <c r="ET123" s="77"/>
      <c r="EU123" s="77"/>
      <c r="EV123" s="77"/>
      <c r="EW123" s="77"/>
      <c r="EX123" s="77"/>
      <c r="EY123" s="77"/>
      <c r="EZ123" s="77"/>
      <c r="FA123" s="77"/>
      <c r="FB123" s="77"/>
      <c r="FC123" s="77"/>
      <c r="FD123" s="77"/>
      <c r="FE123" s="77"/>
      <c r="FF123" s="77"/>
      <c r="FG123" s="77"/>
      <c r="FH123" s="77"/>
      <c r="FI123" s="77"/>
      <c r="FJ123" s="77"/>
      <c r="FK123" s="77"/>
      <c r="FL123" s="77"/>
      <c r="FM123" s="77"/>
      <c r="FN123" s="77"/>
      <c r="FO123" s="77"/>
      <c r="FP123" s="77"/>
      <c r="FQ123" s="77"/>
      <c r="FR123" s="77"/>
      <c r="FS123" s="77"/>
      <c r="FT123" s="77"/>
      <c r="FU123" s="77"/>
      <c r="FV123" s="77"/>
      <c r="FW123" s="77"/>
      <c r="FX123" s="77"/>
      <c r="FY123" s="77"/>
      <c r="FZ123" s="77"/>
      <c r="GA123" s="77"/>
      <c r="GB123" s="77"/>
      <c r="GC123" s="77"/>
      <c r="GD123" s="77"/>
      <c r="GE123" s="77"/>
      <c r="GF123" s="77"/>
      <c r="GG123" s="77"/>
      <c r="GH123" s="77"/>
      <c r="GI123" s="77"/>
      <c r="GJ123" s="77"/>
      <c r="GK123" s="77"/>
      <c r="GL123" s="77"/>
      <c r="GM123" s="77"/>
      <c r="GN123" s="77"/>
      <c r="GO123" s="77"/>
      <c r="GP123" s="77"/>
      <c r="GQ123" s="77"/>
      <c r="GR123" s="77"/>
      <c r="GS123" s="77"/>
      <c r="GT123" s="77"/>
      <c r="GU123" s="77"/>
      <c r="GV123" s="77"/>
      <c r="GW123" s="77"/>
      <c r="GX123" s="77"/>
    </row>
    <row r="124" s="7" customFormat="1" ht="16" customHeight="1" spans="1:206">
      <c r="A124" s="102"/>
      <c r="B124" s="104" t="s">
        <v>226</v>
      </c>
      <c r="C124" s="30" t="s">
        <v>227</v>
      </c>
      <c r="D124" s="31" t="s">
        <v>32</v>
      </c>
      <c r="E124" s="116">
        <v>1</v>
      </c>
      <c r="F124" s="116">
        <v>1</v>
      </c>
      <c r="G124" s="56">
        <v>5000</v>
      </c>
      <c r="H124" s="57">
        <f t="shared" si="11"/>
        <v>5000</v>
      </c>
      <c r="I124" s="73"/>
      <c r="J124" s="131">
        <v>7000</v>
      </c>
      <c r="K124" s="132" t="s">
        <v>228</v>
      </c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  <c r="AY124" s="133"/>
      <c r="AZ124" s="133"/>
      <c r="BA124" s="133"/>
      <c r="BB124" s="133"/>
      <c r="BC124" s="133"/>
      <c r="BD124" s="133"/>
      <c r="BE124" s="133"/>
      <c r="BF124" s="133"/>
      <c r="BG124" s="133"/>
      <c r="BH124" s="133"/>
      <c r="BI124" s="133"/>
      <c r="BJ124" s="133"/>
      <c r="BK124" s="133"/>
      <c r="BL124" s="133"/>
      <c r="BM124" s="133"/>
      <c r="BN124" s="133"/>
      <c r="BO124" s="133"/>
      <c r="BP124" s="133"/>
      <c r="BQ124" s="133"/>
      <c r="BR124" s="133"/>
      <c r="BS124" s="133"/>
      <c r="BT124" s="133"/>
      <c r="BU124" s="133"/>
      <c r="BV124" s="133"/>
      <c r="BW124" s="133"/>
      <c r="BX124" s="133"/>
      <c r="BY124" s="133"/>
      <c r="BZ124" s="133"/>
      <c r="CA124" s="133"/>
      <c r="CB124" s="133"/>
      <c r="CC124" s="133"/>
      <c r="CD124" s="133"/>
      <c r="CE124" s="133"/>
      <c r="CF124" s="133"/>
      <c r="CG124" s="133"/>
      <c r="CH124" s="133"/>
      <c r="CI124" s="133"/>
      <c r="CJ124" s="133"/>
      <c r="CK124" s="133"/>
      <c r="CL124" s="133"/>
      <c r="CM124" s="133"/>
      <c r="CN124" s="133"/>
      <c r="CO124" s="133"/>
      <c r="CP124" s="133"/>
      <c r="CQ124" s="133"/>
      <c r="CR124" s="133"/>
      <c r="CS124" s="133"/>
      <c r="CT124" s="133"/>
      <c r="CU124" s="133"/>
      <c r="CV124" s="133"/>
      <c r="CW124" s="133"/>
      <c r="CX124" s="133"/>
      <c r="CY124" s="133"/>
      <c r="CZ124" s="133"/>
      <c r="DA124" s="133"/>
      <c r="DB124" s="133"/>
      <c r="DC124" s="133"/>
      <c r="DD124" s="133"/>
      <c r="DE124" s="133"/>
      <c r="DF124" s="133"/>
      <c r="DG124" s="133"/>
      <c r="DH124" s="133"/>
      <c r="DI124" s="133"/>
      <c r="DJ124" s="133"/>
      <c r="DK124" s="133"/>
      <c r="DL124" s="133"/>
      <c r="DM124" s="133"/>
      <c r="DN124" s="133"/>
      <c r="DO124" s="133"/>
      <c r="DP124" s="133"/>
      <c r="DQ124" s="133"/>
      <c r="DR124" s="133"/>
      <c r="DS124" s="133"/>
      <c r="DT124" s="133"/>
      <c r="DU124" s="133"/>
      <c r="DV124" s="133"/>
      <c r="DW124" s="133"/>
      <c r="DX124" s="133"/>
      <c r="DY124" s="133"/>
      <c r="DZ124" s="133"/>
      <c r="EA124" s="133"/>
      <c r="EB124" s="133"/>
      <c r="EC124" s="133"/>
      <c r="ED124" s="133"/>
      <c r="EE124" s="133"/>
      <c r="EF124" s="133"/>
      <c r="EG124" s="133"/>
      <c r="EH124" s="133"/>
      <c r="EI124" s="133"/>
      <c r="EJ124" s="133"/>
      <c r="EK124" s="133"/>
      <c r="EL124" s="133"/>
      <c r="EM124" s="133"/>
      <c r="EN124" s="133"/>
      <c r="EO124" s="133"/>
      <c r="EP124" s="133"/>
      <c r="EQ124" s="133"/>
      <c r="ER124" s="133"/>
      <c r="ES124" s="133"/>
      <c r="ET124" s="133"/>
      <c r="EU124" s="133"/>
      <c r="EV124" s="133"/>
      <c r="EW124" s="133"/>
      <c r="EX124" s="133"/>
      <c r="EY124" s="133"/>
      <c r="EZ124" s="133"/>
      <c r="FA124" s="133"/>
      <c r="FB124" s="133"/>
      <c r="FC124" s="133"/>
      <c r="FD124" s="133"/>
      <c r="FE124" s="133"/>
      <c r="FF124" s="133"/>
      <c r="FG124" s="133"/>
      <c r="FH124" s="133"/>
      <c r="FI124" s="133"/>
      <c r="FJ124" s="133"/>
      <c r="FK124" s="133"/>
      <c r="FL124" s="133"/>
      <c r="FM124" s="133"/>
      <c r="FN124" s="133"/>
      <c r="FO124" s="133"/>
      <c r="FP124" s="133"/>
      <c r="FQ124" s="133"/>
      <c r="FR124" s="133"/>
      <c r="FS124" s="133"/>
      <c r="FT124" s="133"/>
      <c r="FU124" s="133"/>
      <c r="FV124" s="133"/>
      <c r="FW124" s="133"/>
      <c r="FX124" s="133"/>
      <c r="FY124" s="133"/>
      <c r="FZ124" s="133"/>
      <c r="GA124" s="133"/>
      <c r="GB124" s="133"/>
      <c r="GC124" s="133"/>
      <c r="GD124" s="133"/>
      <c r="GE124" s="133"/>
      <c r="GF124" s="133"/>
      <c r="GG124" s="133"/>
      <c r="GH124" s="133"/>
      <c r="GI124" s="133"/>
      <c r="GJ124" s="133"/>
      <c r="GK124" s="133"/>
      <c r="GL124" s="133"/>
      <c r="GM124" s="133"/>
      <c r="GN124" s="133"/>
      <c r="GO124" s="133"/>
      <c r="GP124" s="133"/>
      <c r="GQ124" s="133"/>
      <c r="GR124" s="133"/>
      <c r="GS124" s="133"/>
      <c r="GT124" s="133"/>
      <c r="GU124" s="133"/>
      <c r="GV124" s="133"/>
      <c r="GW124" s="133"/>
      <c r="GX124" s="133"/>
    </row>
    <row r="125" s="7" customFormat="1" ht="16" customHeight="1" spans="1:206">
      <c r="A125" s="102"/>
      <c r="B125" s="104" t="s">
        <v>229</v>
      </c>
      <c r="C125" s="30" t="s">
        <v>230</v>
      </c>
      <c r="D125" s="31" t="s">
        <v>32</v>
      </c>
      <c r="E125" s="116">
        <v>3</v>
      </c>
      <c r="F125" s="116">
        <v>4</v>
      </c>
      <c r="G125" s="56">
        <v>500</v>
      </c>
      <c r="H125" s="57">
        <f t="shared" si="11"/>
        <v>6000</v>
      </c>
      <c r="I125" s="73"/>
      <c r="J125" s="131">
        <v>8553</v>
      </c>
      <c r="K125" s="132" t="s">
        <v>231</v>
      </c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  <c r="AZ125" s="133"/>
      <c r="BA125" s="133"/>
      <c r="BB125" s="133"/>
      <c r="BC125" s="133"/>
      <c r="BD125" s="133"/>
      <c r="BE125" s="133"/>
      <c r="BF125" s="133"/>
      <c r="BG125" s="133"/>
      <c r="BH125" s="133"/>
      <c r="BI125" s="133"/>
      <c r="BJ125" s="133"/>
      <c r="BK125" s="133"/>
      <c r="BL125" s="133"/>
      <c r="BM125" s="133"/>
      <c r="BN125" s="133"/>
      <c r="BO125" s="133"/>
      <c r="BP125" s="133"/>
      <c r="BQ125" s="133"/>
      <c r="BR125" s="133"/>
      <c r="BS125" s="133"/>
      <c r="BT125" s="133"/>
      <c r="BU125" s="133"/>
      <c r="BV125" s="133"/>
      <c r="BW125" s="133"/>
      <c r="BX125" s="133"/>
      <c r="BY125" s="133"/>
      <c r="BZ125" s="133"/>
      <c r="CA125" s="133"/>
      <c r="CB125" s="133"/>
      <c r="CC125" s="133"/>
      <c r="CD125" s="133"/>
      <c r="CE125" s="133"/>
      <c r="CF125" s="133"/>
      <c r="CG125" s="133"/>
      <c r="CH125" s="133"/>
      <c r="CI125" s="133"/>
      <c r="CJ125" s="133"/>
      <c r="CK125" s="133"/>
      <c r="CL125" s="133"/>
      <c r="CM125" s="133"/>
      <c r="CN125" s="133"/>
      <c r="CO125" s="133"/>
      <c r="CP125" s="133"/>
      <c r="CQ125" s="133"/>
      <c r="CR125" s="133"/>
      <c r="CS125" s="133"/>
      <c r="CT125" s="133"/>
      <c r="CU125" s="133"/>
      <c r="CV125" s="133"/>
      <c r="CW125" s="133"/>
      <c r="CX125" s="133"/>
      <c r="CY125" s="133"/>
      <c r="CZ125" s="133"/>
      <c r="DA125" s="133"/>
      <c r="DB125" s="133"/>
      <c r="DC125" s="133"/>
      <c r="DD125" s="133"/>
      <c r="DE125" s="133"/>
      <c r="DF125" s="133"/>
      <c r="DG125" s="133"/>
      <c r="DH125" s="133"/>
      <c r="DI125" s="133"/>
      <c r="DJ125" s="133"/>
      <c r="DK125" s="133"/>
      <c r="DL125" s="133"/>
      <c r="DM125" s="133"/>
      <c r="DN125" s="133"/>
      <c r="DO125" s="133"/>
      <c r="DP125" s="133"/>
      <c r="DQ125" s="133"/>
      <c r="DR125" s="133"/>
      <c r="DS125" s="133"/>
      <c r="DT125" s="133"/>
      <c r="DU125" s="133"/>
      <c r="DV125" s="133"/>
      <c r="DW125" s="133"/>
      <c r="DX125" s="133"/>
      <c r="DY125" s="133"/>
      <c r="DZ125" s="133"/>
      <c r="EA125" s="133"/>
      <c r="EB125" s="133"/>
      <c r="EC125" s="133"/>
      <c r="ED125" s="133"/>
      <c r="EE125" s="133"/>
      <c r="EF125" s="133"/>
      <c r="EG125" s="133"/>
      <c r="EH125" s="133"/>
      <c r="EI125" s="133"/>
      <c r="EJ125" s="133"/>
      <c r="EK125" s="133"/>
      <c r="EL125" s="133"/>
      <c r="EM125" s="133"/>
      <c r="EN125" s="133"/>
      <c r="EO125" s="133"/>
      <c r="EP125" s="133"/>
      <c r="EQ125" s="133"/>
      <c r="ER125" s="133"/>
      <c r="ES125" s="133"/>
      <c r="ET125" s="133"/>
      <c r="EU125" s="133"/>
      <c r="EV125" s="133"/>
      <c r="EW125" s="133"/>
      <c r="EX125" s="133"/>
      <c r="EY125" s="133"/>
      <c r="EZ125" s="133"/>
      <c r="FA125" s="133"/>
      <c r="FB125" s="133"/>
      <c r="FC125" s="133"/>
      <c r="FD125" s="133"/>
      <c r="FE125" s="133"/>
      <c r="FF125" s="133"/>
      <c r="FG125" s="133"/>
      <c r="FH125" s="133"/>
      <c r="FI125" s="133"/>
      <c r="FJ125" s="133"/>
      <c r="FK125" s="133"/>
      <c r="FL125" s="133"/>
      <c r="FM125" s="133"/>
      <c r="FN125" s="133"/>
      <c r="FO125" s="133"/>
      <c r="FP125" s="133"/>
      <c r="FQ125" s="133"/>
      <c r="FR125" s="133"/>
      <c r="FS125" s="133"/>
      <c r="FT125" s="133"/>
      <c r="FU125" s="133"/>
      <c r="FV125" s="133"/>
      <c r="FW125" s="133"/>
      <c r="FX125" s="133"/>
      <c r="FY125" s="133"/>
      <c r="FZ125" s="133"/>
      <c r="GA125" s="133"/>
      <c r="GB125" s="133"/>
      <c r="GC125" s="133"/>
      <c r="GD125" s="133"/>
      <c r="GE125" s="133"/>
      <c r="GF125" s="133"/>
      <c r="GG125" s="133"/>
      <c r="GH125" s="133"/>
      <c r="GI125" s="133"/>
      <c r="GJ125" s="133"/>
      <c r="GK125" s="133"/>
      <c r="GL125" s="133"/>
      <c r="GM125" s="133"/>
      <c r="GN125" s="133"/>
      <c r="GO125" s="133"/>
      <c r="GP125" s="133"/>
      <c r="GQ125" s="133"/>
      <c r="GR125" s="133"/>
      <c r="GS125" s="133"/>
      <c r="GT125" s="133"/>
      <c r="GU125" s="133"/>
      <c r="GV125" s="133"/>
      <c r="GW125" s="133"/>
      <c r="GX125" s="133"/>
    </row>
    <row r="126" s="2" customFormat="1" ht="16" customHeight="1" spans="1:206">
      <c r="A126" s="102"/>
      <c r="B126" s="92" t="s">
        <v>232</v>
      </c>
      <c r="C126" s="38" t="s">
        <v>233</v>
      </c>
      <c r="D126" s="63" t="s">
        <v>23</v>
      </c>
      <c r="E126" s="62">
        <v>40</v>
      </c>
      <c r="F126" s="63">
        <v>4</v>
      </c>
      <c r="G126" s="59">
        <v>60</v>
      </c>
      <c r="H126" s="106">
        <f t="shared" si="11"/>
        <v>9600</v>
      </c>
      <c r="I126" s="119"/>
      <c r="J126" s="75">
        <f>3500+2450+10720</f>
        <v>16670</v>
      </c>
      <c r="K126" s="76" t="s">
        <v>234</v>
      </c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  <c r="DH126" s="77"/>
      <c r="DI126" s="77"/>
      <c r="DJ126" s="77"/>
      <c r="DK126" s="77"/>
      <c r="DL126" s="77"/>
      <c r="DM126" s="77"/>
      <c r="DN126" s="77"/>
      <c r="DO126" s="77"/>
      <c r="DP126" s="77"/>
      <c r="DQ126" s="77"/>
      <c r="DR126" s="77"/>
      <c r="DS126" s="77"/>
      <c r="DT126" s="77"/>
      <c r="DU126" s="77"/>
      <c r="DV126" s="77"/>
      <c r="DW126" s="77"/>
      <c r="DX126" s="77"/>
      <c r="DY126" s="77"/>
      <c r="DZ126" s="77"/>
      <c r="EA126" s="77"/>
      <c r="EB126" s="77"/>
      <c r="EC126" s="77"/>
      <c r="ED126" s="77"/>
      <c r="EE126" s="77"/>
      <c r="EF126" s="77"/>
      <c r="EG126" s="77"/>
      <c r="EH126" s="77"/>
      <c r="EI126" s="77"/>
      <c r="EJ126" s="77"/>
      <c r="EK126" s="77"/>
      <c r="EL126" s="77"/>
      <c r="EM126" s="77"/>
      <c r="EN126" s="77"/>
      <c r="EO126" s="77"/>
      <c r="EP126" s="77"/>
      <c r="EQ126" s="77"/>
      <c r="ER126" s="77"/>
      <c r="ES126" s="77"/>
      <c r="ET126" s="77"/>
      <c r="EU126" s="77"/>
      <c r="EV126" s="77"/>
      <c r="EW126" s="77"/>
      <c r="EX126" s="77"/>
      <c r="EY126" s="77"/>
      <c r="EZ126" s="77"/>
      <c r="FA126" s="77"/>
      <c r="FB126" s="77"/>
      <c r="FC126" s="77"/>
      <c r="FD126" s="77"/>
      <c r="FE126" s="77"/>
      <c r="FF126" s="77"/>
      <c r="FG126" s="77"/>
      <c r="FH126" s="77"/>
      <c r="FI126" s="77"/>
      <c r="FJ126" s="77"/>
      <c r="FK126" s="77"/>
      <c r="FL126" s="77"/>
      <c r="FM126" s="77"/>
      <c r="FN126" s="77"/>
      <c r="FO126" s="77"/>
      <c r="FP126" s="77"/>
      <c r="FQ126" s="77"/>
      <c r="FR126" s="77"/>
      <c r="FS126" s="77"/>
      <c r="FT126" s="77"/>
      <c r="FU126" s="77"/>
      <c r="FV126" s="77"/>
      <c r="FW126" s="77"/>
      <c r="FX126" s="77"/>
      <c r="FY126" s="77"/>
      <c r="FZ126" s="77"/>
      <c r="GA126" s="77"/>
      <c r="GB126" s="77"/>
      <c r="GC126" s="77"/>
      <c r="GD126" s="77"/>
      <c r="GE126" s="77"/>
      <c r="GF126" s="77"/>
      <c r="GG126" s="77"/>
      <c r="GH126" s="77"/>
      <c r="GI126" s="77"/>
      <c r="GJ126" s="77"/>
      <c r="GK126" s="77"/>
      <c r="GL126" s="77"/>
      <c r="GM126" s="77"/>
      <c r="GN126" s="77"/>
      <c r="GO126" s="77"/>
      <c r="GP126" s="77"/>
      <c r="GQ126" s="77"/>
      <c r="GR126" s="77"/>
      <c r="GS126" s="77"/>
      <c r="GT126" s="77"/>
      <c r="GU126" s="77"/>
      <c r="GV126" s="77"/>
      <c r="GW126" s="77"/>
      <c r="GX126" s="77"/>
    </row>
    <row r="127" s="2" customFormat="1" ht="16" customHeight="1" spans="1:206">
      <c r="A127" s="102"/>
      <c r="B127" s="92" t="s">
        <v>235</v>
      </c>
      <c r="C127" s="105"/>
      <c r="D127" s="63" t="s">
        <v>23</v>
      </c>
      <c r="E127" s="62">
        <v>30</v>
      </c>
      <c r="F127" s="63">
        <v>4</v>
      </c>
      <c r="G127" s="59">
        <v>2</v>
      </c>
      <c r="H127" s="106">
        <f t="shared" si="11"/>
        <v>240</v>
      </c>
      <c r="I127" s="119"/>
      <c r="J127" s="75"/>
      <c r="K127" s="76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  <c r="DD127" s="77"/>
      <c r="DE127" s="77"/>
      <c r="DF127" s="77"/>
      <c r="DG127" s="77"/>
      <c r="DH127" s="77"/>
      <c r="DI127" s="77"/>
      <c r="DJ127" s="77"/>
      <c r="DK127" s="77"/>
      <c r="DL127" s="77"/>
      <c r="DM127" s="77"/>
      <c r="DN127" s="77"/>
      <c r="DO127" s="77"/>
      <c r="DP127" s="77"/>
      <c r="DQ127" s="77"/>
      <c r="DR127" s="77"/>
      <c r="DS127" s="77"/>
      <c r="DT127" s="77"/>
      <c r="DU127" s="77"/>
      <c r="DV127" s="77"/>
      <c r="DW127" s="77"/>
      <c r="DX127" s="77"/>
      <c r="DY127" s="77"/>
      <c r="DZ127" s="77"/>
      <c r="EA127" s="77"/>
      <c r="EB127" s="77"/>
      <c r="EC127" s="77"/>
      <c r="ED127" s="77"/>
      <c r="EE127" s="77"/>
      <c r="EF127" s="77"/>
      <c r="EG127" s="77"/>
      <c r="EH127" s="77"/>
      <c r="EI127" s="77"/>
      <c r="EJ127" s="77"/>
      <c r="EK127" s="77"/>
      <c r="EL127" s="77"/>
      <c r="EM127" s="77"/>
      <c r="EN127" s="77"/>
      <c r="EO127" s="77"/>
      <c r="EP127" s="77"/>
      <c r="EQ127" s="77"/>
      <c r="ER127" s="77"/>
      <c r="ES127" s="77"/>
      <c r="ET127" s="77"/>
      <c r="EU127" s="77"/>
      <c r="EV127" s="77"/>
      <c r="EW127" s="77"/>
      <c r="EX127" s="77"/>
      <c r="EY127" s="77"/>
      <c r="EZ127" s="77"/>
      <c r="FA127" s="77"/>
      <c r="FB127" s="77"/>
      <c r="FC127" s="77"/>
      <c r="FD127" s="77"/>
      <c r="FE127" s="77"/>
      <c r="FF127" s="77"/>
      <c r="FG127" s="77"/>
      <c r="FH127" s="77"/>
      <c r="FI127" s="77"/>
      <c r="FJ127" s="77"/>
      <c r="FK127" s="77"/>
      <c r="FL127" s="77"/>
      <c r="FM127" s="77"/>
      <c r="FN127" s="77"/>
      <c r="FO127" s="77"/>
      <c r="FP127" s="77"/>
      <c r="FQ127" s="77"/>
      <c r="FR127" s="77"/>
      <c r="FS127" s="77"/>
      <c r="FT127" s="77"/>
      <c r="FU127" s="77"/>
      <c r="FV127" s="77"/>
      <c r="FW127" s="77"/>
      <c r="FX127" s="77"/>
      <c r="FY127" s="77"/>
      <c r="FZ127" s="77"/>
      <c r="GA127" s="77"/>
      <c r="GB127" s="77"/>
      <c r="GC127" s="77"/>
      <c r="GD127" s="77"/>
      <c r="GE127" s="77"/>
      <c r="GF127" s="77"/>
      <c r="GG127" s="77"/>
      <c r="GH127" s="77"/>
      <c r="GI127" s="77"/>
      <c r="GJ127" s="77"/>
      <c r="GK127" s="77"/>
      <c r="GL127" s="77"/>
      <c r="GM127" s="77"/>
      <c r="GN127" s="77"/>
      <c r="GO127" s="77"/>
      <c r="GP127" s="77"/>
      <c r="GQ127" s="77"/>
      <c r="GR127" s="77"/>
      <c r="GS127" s="77"/>
      <c r="GT127" s="77"/>
      <c r="GU127" s="77"/>
      <c r="GV127" s="77"/>
      <c r="GW127" s="77"/>
      <c r="GX127" s="77"/>
    </row>
    <row r="128" s="2" customFormat="1" ht="16" customHeight="1" spans="1:206">
      <c r="A128" s="102"/>
      <c r="B128" s="92" t="s">
        <v>236</v>
      </c>
      <c r="C128" s="105" t="s">
        <v>237</v>
      </c>
      <c r="D128" s="63" t="s">
        <v>23</v>
      </c>
      <c r="E128" s="62">
        <v>30</v>
      </c>
      <c r="F128" s="63">
        <v>4</v>
      </c>
      <c r="G128" s="59">
        <v>300</v>
      </c>
      <c r="H128" s="106">
        <f t="shared" si="11"/>
        <v>36000</v>
      </c>
      <c r="I128" s="119"/>
      <c r="J128" s="75"/>
      <c r="K128" s="76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  <c r="CB128" s="77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7"/>
      <c r="CO128" s="77"/>
      <c r="CP128" s="77"/>
      <c r="CQ128" s="77"/>
      <c r="CR128" s="77"/>
      <c r="CS128" s="77"/>
      <c r="CT128" s="77"/>
      <c r="CU128" s="77"/>
      <c r="CV128" s="77"/>
      <c r="CW128" s="77"/>
      <c r="CX128" s="77"/>
      <c r="CY128" s="77"/>
      <c r="CZ128" s="77"/>
      <c r="DA128" s="77"/>
      <c r="DB128" s="77"/>
      <c r="DC128" s="77"/>
      <c r="DD128" s="77"/>
      <c r="DE128" s="77"/>
      <c r="DF128" s="77"/>
      <c r="DG128" s="77"/>
      <c r="DH128" s="77"/>
      <c r="DI128" s="77"/>
      <c r="DJ128" s="77"/>
      <c r="DK128" s="77"/>
      <c r="DL128" s="77"/>
      <c r="DM128" s="77"/>
      <c r="DN128" s="77"/>
      <c r="DO128" s="77"/>
      <c r="DP128" s="77"/>
      <c r="DQ128" s="77"/>
      <c r="DR128" s="77"/>
      <c r="DS128" s="77"/>
      <c r="DT128" s="77"/>
      <c r="DU128" s="77"/>
      <c r="DV128" s="77"/>
      <c r="DW128" s="77"/>
      <c r="DX128" s="77"/>
      <c r="DY128" s="77"/>
      <c r="DZ128" s="77"/>
      <c r="EA128" s="77"/>
      <c r="EB128" s="77"/>
      <c r="EC128" s="77"/>
      <c r="ED128" s="77"/>
      <c r="EE128" s="77"/>
      <c r="EF128" s="77"/>
      <c r="EG128" s="77"/>
      <c r="EH128" s="77"/>
      <c r="EI128" s="77"/>
      <c r="EJ128" s="77"/>
      <c r="EK128" s="77"/>
      <c r="EL128" s="77"/>
      <c r="EM128" s="77"/>
      <c r="EN128" s="77"/>
      <c r="EO128" s="77"/>
      <c r="EP128" s="77"/>
      <c r="EQ128" s="77"/>
      <c r="ER128" s="77"/>
      <c r="ES128" s="77"/>
      <c r="ET128" s="77"/>
      <c r="EU128" s="77"/>
      <c r="EV128" s="77"/>
      <c r="EW128" s="77"/>
      <c r="EX128" s="77"/>
      <c r="EY128" s="77"/>
      <c r="EZ128" s="77"/>
      <c r="FA128" s="77"/>
      <c r="FB128" s="77"/>
      <c r="FC128" s="77"/>
      <c r="FD128" s="77"/>
      <c r="FE128" s="77"/>
      <c r="FF128" s="77"/>
      <c r="FG128" s="77"/>
      <c r="FH128" s="77"/>
      <c r="FI128" s="77"/>
      <c r="FJ128" s="77"/>
      <c r="FK128" s="77"/>
      <c r="FL128" s="77"/>
      <c r="FM128" s="77"/>
      <c r="FN128" s="77"/>
      <c r="FO128" s="77"/>
      <c r="FP128" s="77"/>
      <c r="FQ128" s="77"/>
      <c r="FR128" s="77"/>
      <c r="FS128" s="77"/>
      <c r="FT128" s="77"/>
      <c r="FU128" s="77"/>
      <c r="FV128" s="77"/>
      <c r="FW128" s="77"/>
      <c r="FX128" s="77"/>
      <c r="FY128" s="77"/>
      <c r="FZ128" s="77"/>
      <c r="GA128" s="77"/>
      <c r="GB128" s="77"/>
      <c r="GC128" s="77"/>
      <c r="GD128" s="77"/>
      <c r="GE128" s="77"/>
      <c r="GF128" s="77"/>
      <c r="GG128" s="77"/>
      <c r="GH128" s="77"/>
      <c r="GI128" s="77"/>
      <c r="GJ128" s="77"/>
      <c r="GK128" s="77"/>
      <c r="GL128" s="77"/>
      <c r="GM128" s="77"/>
      <c r="GN128" s="77"/>
      <c r="GO128" s="77"/>
      <c r="GP128" s="77"/>
      <c r="GQ128" s="77"/>
      <c r="GR128" s="77"/>
      <c r="GS128" s="77"/>
      <c r="GT128" s="77"/>
      <c r="GU128" s="77"/>
      <c r="GV128" s="77"/>
      <c r="GW128" s="77"/>
      <c r="GX128" s="77"/>
    </row>
    <row r="129" s="2" customFormat="1" ht="16" customHeight="1" spans="1:206">
      <c r="A129" s="102"/>
      <c r="B129" s="92" t="s">
        <v>238</v>
      </c>
      <c r="C129" s="105"/>
      <c r="D129" s="63" t="s">
        <v>23</v>
      </c>
      <c r="E129" s="62">
        <v>2</v>
      </c>
      <c r="F129" s="63">
        <v>4</v>
      </c>
      <c r="G129" s="59">
        <v>300</v>
      </c>
      <c r="H129" s="106">
        <f t="shared" si="11"/>
        <v>2400</v>
      </c>
      <c r="I129" s="119"/>
      <c r="J129" s="75"/>
      <c r="K129" s="76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  <c r="DC129" s="77"/>
      <c r="DD129" s="77"/>
      <c r="DE129" s="77"/>
      <c r="DF129" s="77"/>
      <c r="DG129" s="77"/>
      <c r="DH129" s="77"/>
      <c r="DI129" s="77"/>
      <c r="DJ129" s="77"/>
      <c r="DK129" s="77"/>
      <c r="DL129" s="77"/>
      <c r="DM129" s="77"/>
      <c r="DN129" s="77"/>
      <c r="DO129" s="77"/>
      <c r="DP129" s="77"/>
      <c r="DQ129" s="77"/>
      <c r="DR129" s="77"/>
      <c r="DS129" s="77"/>
      <c r="DT129" s="77"/>
      <c r="DU129" s="77"/>
      <c r="DV129" s="77"/>
      <c r="DW129" s="77"/>
      <c r="DX129" s="77"/>
      <c r="DY129" s="77"/>
      <c r="DZ129" s="77"/>
      <c r="EA129" s="77"/>
      <c r="EB129" s="77"/>
      <c r="EC129" s="77"/>
      <c r="ED129" s="77"/>
      <c r="EE129" s="77"/>
      <c r="EF129" s="77"/>
      <c r="EG129" s="77"/>
      <c r="EH129" s="77"/>
      <c r="EI129" s="77"/>
      <c r="EJ129" s="77"/>
      <c r="EK129" s="77"/>
      <c r="EL129" s="77"/>
      <c r="EM129" s="77"/>
      <c r="EN129" s="77"/>
      <c r="EO129" s="77"/>
      <c r="EP129" s="77"/>
      <c r="EQ129" s="77"/>
      <c r="ER129" s="77"/>
      <c r="ES129" s="77"/>
      <c r="ET129" s="77"/>
      <c r="EU129" s="77"/>
      <c r="EV129" s="77"/>
      <c r="EW129" s="77"/>
      <c r="EX129" s="77"/>
      <c r="EY129" s="77"/>
      <c r="EZ129" s="77"/>
      <c r="FA129" s="77"/>
      <c r="FB129" s="77"/>
      <c r="FC129" s="77"/>
      <c r="FD129" s="77"/>
      <c r="FE129" s="77"/>
      <c r="FF129" s="77"/>
      <c r="FG129" s="77"/>
      <c r="FH129" s="77"/>
      <c r="FI129" s="77"/>
      <c r="FJ129" s="77"/>
      <c r="FK129" s="77"/>
      <c r="FL129" s="77"/>
      <c r="FM129" s="77"/>
      <c r="FN129" s="77"/>
      <c r="FO129" s="77"/>
      <c r="FP129" s="77"/>
      <c r="FQ129" s="77"/>
      <c r="FR129" s="77"/>
      <c r="FS129" s="77"/>
      <c r="FT129" s="77"/>
      <c r="FU129" s="77"/>
      <c r="FV129" s="77"/>
      <c r="FW129" s="77"/>
      <c r="FX129" s="77"/>
      <c r="FY129" s="77"/>
      <c r="FZ129" s="77"/>
      <c r="GA129" s="77"/>
      <c r="GB129" s="77"/>
      <c r="GC129" s="77"/>
      <c r="GD129" s="77"/>
      <c r="GE129" s="77"/>
      <c r="GF129" s="77"/>
      <c r="GG129" s="77"/>
      <c r="GH129" s="77"/>
      <c r="GI129" s="77"/>
      <c r="GJ129" s="77"/>
      <c r="GK129" s="77"/>
      <c r="GL129" s="77"/>
      <c r="GM129" s="77"/>
      <c r="GN129" s="77"/>
      <c r="GO129" s="77"/>
      <c r="GP129" s="77"/>
      <c r="GQ129" s="77"/>
      <c r="GR129" s="77"/>
      <c r="GS129" s="77"/>
      <c r="GT129" s="77"/>
      <c r="GU129" s="77"/>
      <c r="GV129" s="77"/>
      <c r="GW129" s="77"/>
      <c r="GX129" s="77"/>
    </row>
    <row r="130" s="2" customFormat="1" ht="16" customHeight="1" spans="1:206">
      <c r="A130" s="102"/>
      <c r="B130" s="92" t="s">
        <v>239</v>
      </c>
      <c r="C130" s="105" t="s">
        <v>237</v>
      </c>
      <c r="D130" s="63" t="s">
        <v>23</v>
      </c>
      <c r="E130" s="62">
        <v>30</v>
      </c>
      <c r="F130" s="63">
        <v>4</v>
      </c>
      <c r="G130" s="59">
        <v>10</v>
      </c>
      <c r="H130" s="106">
        <f t="shared" si="11"/>
        <v>1200</v>
      </c>
      <c r="I130" s="119"/>
      <c r="J130" s="75"/>
      <c r="K130" s="76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  <c r="DC130" s="77"/>
      <c r="DD130" s="77"/>
      <c r="DE130" s="77"/>
      <c r="DF130" s="77"/>
      <c r="DG130" s="77"/>
      <c r="DH130" s="77"/>
      <c r="DI130" s="77"/>
      <c r="DJ130" s="77"/>
      <c r="DK130" s="77"/>
      <c r="DL130" s="77"/>
      <c r="DM130" s="77"/>
      <c r="DN130" s="77"/>
      <c r="DO130" s="77"/>
      <c r="DP130" s="77"/>
      <c r="DQ130" s="77"/>
      <c r="DR130" s="77"/>
      <c r="DS130" s="77"/>
      <c r="DT130" s="77"/>
      <c r="DU130" s="77"/>
      <c r="DV130" s="77"/>
      <c r="DW130" s="77"/>
      <c r="DX130" s="77"/>
      <c r="DY130" s="77"/>
      <c r="DZ130" s="77"/>
      <c r="EA130" s="77"/>
      <c r="EB130" s="77"/>
      <c r="EC130" s="77"/>
      <c r="ED130" s="77"/>
      <c r="EE130" s="77"/>
      <c r="EF130" s="77"/>
      <c r="EG130" s="77"/>
      <c r="EH130" s="77"/>
      <c r="EI130" s="77"/>
      <c r="EJ130" s="77"/>
      <c r="EK130" s="77"/>
      <c r="EL130" s="77"/>
      <c r="EM130" s="77"/>
      <c r="EN130" s="77"/>
      <c r="EO130" s="77"/>
      <c r="EP130" s="77"/>
      <c r="EQ130" s="77"/>
      <c r="ER130" s="77"/>
      <c r="ES130" s="77"/>
      <c r="ET130" s="77"/>
      <c r="EU130" s="77"/>
      <c r="EV130" s="77"/>
      <c r="EW130" s="77"/>
      <c r="EX130" s="77"/>
      <c r="EY130" s="77"/>
      <c r="EZ130" s="77"/>
      <c r="FA130" s="77"/>
      <c r="FB130" s="77"/>
      <c r="FC130" s="77"/>
      <c r="FD130" s="77"/>
      <c r="FE130" s="77"/>
      <c r="FF130" s="77"/>
      <c r="FG130" s="77"/>
      <c r="FH130" s="77"/>
      <c r="FI130" s="77"/>
      <c r="FJ130" s="77"/>
      <c r="FK130" s="77"/>
      <c r="FL130" s="77"/>
      <c r="FM130" s="77"/>
      <c r="FN130" s="77"/>
      <c r="FO130" s="77"/>
      <c r="FP130" s="77"/>
      <c r="FQ130" s="77"/>
      <c r="FR130" s="77"/>
      <c r="FS130" s="77"/>
      <c r="FT130" s="77"/>
      <c r="FU130" s="77"/>
      <c r="FV130" s="77"/>
      <c r="FW130" s="77"/>
      <c r="FX130" s="77"/>
      <c r="FY130" s="77"/>
      <c r="FZ130" s="77"/>
      <c r="GA130" s="77"/>
      <c r="GB130" s="77"/>
      <c r="GC130" s="77"/>
      <c r="GD130" s="77"/>
      <c r="GE130" s="77"/>
      <c r="GF130" s="77"/>
      <c r="GG130" s="77"/>
      <c r="GH130" s="77"/>
      <c r="GI130" s="77"/>
      <c r="GJ130" s="77"/>
      <c r="GK130" s="77"/>
      <c r="GL130" s="77"/>
      <c r="GM130" s="77"/>
      <c r="GN130" s="77"/>
      <c r="GO130" s="77"/>
      <c r="GP130" s="77"/>
      <c r="GQ130" s="77"/>
      <c r="GR130" s="77"/>
      <c r="GS130" s="77"/>
      <c r="GT130" s="77"/>
      <c r="GU130" s="77"/>
      <c r="GV130" s="77"/>
      <c r="GW130" s="77"/>
      <c r="GX130" s="77"/>
    </row>
    <row r="131" s="2" customFormat="1" ht="16" customHeight="1" spans="1:206">
      <c r="A131" s="102"/>
      <c r="B131" s="92" t="s">
        <v>240</v>
      </c>
      <c r="C131" s="105" t="s">
        <v>241</v>
      </c>
      <c r="D131" s="63" t="s">
        <v>23</v>
      </c>
      <c r="E131" s="62">
        <v>30</v>
      </c>
      <c r="F131" s="63">
        <v>4</v>
      </c>
      <c r="G131" s="59">
        <v>10</v>
      </c>
      <c r="H131" s="106">
        <f t="shared" si="11"/>
        <v>1200</v>
      </c>
      <c r="I131" s="119"/>
      <c r="J131" s="75"/>
      <c r="K131" s="76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  <c r="CO131" s="77"/>
      <c r="CP131" s="77"/>
      <c r="CQ131" s="77"/>
      <c r="CR131" s="77"/>
      <c r="CS131" s="77"/>
      <c r="CT131" s="77"/>
      <c r="CU131" s="77"/>
      <c r="CV131" s="77"/>
      <c r="CW131" s="77"/>
      <c r="CX131" s="77"/>
      <c r="CY131" s="77"/>
      <c r="CZ131" s="77"/>
      <c r="DA131" s="77"/>
      <c r="DB131" s="77"/>
      <c r="DC131" s="77"/>
      <c r="DD131" s="77"/>
      <c r="DE131" s="77"/>
      <c r="DF131" s="77"/>
      <c r="DG131" s="77"/>
      <c r="DH131" s="77"/>
      <c r="DI131" s="77"/>
      <c r="DJ131" s="77"/>
      <c r="DK131" s="77"/>
      <c r="DL131" s="77"/>
      <c r="DM131" s="77"/>
      <c r="DN131" s="77"/>
      <c r="DO131" s="77"/>
      <c r="DP131" s="77"/>
      <c r="DQ131" s="77"/>
      <c r="DR131" s="77"/>
      <c r="DS131" s="77"/>
      <c r="DT131" s="77"/>
      <c r="DU131" s="77"/>
      <c r="DV131" s="77"/>
      <c r="DW131" s="77"/>
      <c r="DX131" s="77"/>
      <c r="DY131" s="77"/>
      <c r="DZ131" s="77"/>
      <c r="EA131" s="77"/>
      <c r="EB131" s="77"/>
      <c r="EC131" s="77"/>
      <c r="ED131" s="77"/>
      <c r="EE131" s="77"/>
      <c r="EF131" s="77"/>
      <c r="EG131" s="77"/>
      <c r="EH131" s="77"/>
      <c r="EI131" s="77"/>
      <c r="EJ131" s="77"/>
      <c r="EK131" s="77"/>
      <c r="EL131" s="77"/>
      <c r="EM131" s="77"/>
      <c r="EN131" s="77"/>
      <c r="EO131" s="77"/>
      <c r="EP131" s="77"/>
      <c r="EQ131" s="77"/>
      <c r="ER131" s="77"/>
      <c r="ES131" s="77"/>
      <c r="ET131" s="77"/>
      <c r="EU131" s="77"/>
      <c r="EV131" s="77"/>
      <c r="EW131" s="77"/>
      <c r="EX131" s="77"/>
      <c r="EY131" s="77"/>
      <c r="EZ131" s="77"/>
      <c r="FA131" s="77"/>
      <c r="FB131" s="77"/>
      <c r="FC131" s="77"/>
      <c r="FD131" s="77"/>
      <c r="FE131" s="77"/>
      <c r="FF131" s="77"/>
      <c r="FG131" s="77"/>
      <c r="FH131" s="77"/>
      <c r="FI131" s="77"/>
      <c r="FJ131" s="77"/>
      <c r="FK131" s="77"/>
      <c r="FL131" s="77"/>
      <c r="FM131" s="77"/>
      <c r="FN131" s="77"/>
      <c r="FO131" s="77"/>
      <c r="FP131" s="77"/>
      <c r="FQ131" s="77"/>
      <c r="FR131" s="77"/>
      <c r="FS131" s="77"/>
      <c r="FT131" s="77"/>
      <c r="FU131" s="77"/>
      <c r="FV131" s="77"/>
      <c r="FW131" s="77"/>
      <c r="FX131" s="77"/>
      <c r="FY131" s="77"/>
      <c r="FZ131" s="77"/>
      <c r="GA131" s="77"/>
      <c r="GB131" s="77"/>
      <c r="GC131" s="77"/>
      <c r="GD131" s="77"/>
      <c r="GE131" s="77"/>
      <c r="GF131" s="77"/>
      <c r="GG131" s="77"/>
      <c r="GH131" s="77"/>
      <c r="GI131" s="77"/>
      <c r="GJ131" s="77"/>
      <c r="GK131" s="77"/>
      <c r="GL131" s="77"/>
      <c r="GM131" s="77"/>
      <c r="GN131" s="77"/>
      <c r="GO131" s="77"/>
      <c r="GP131" s="77"/>
      <c r="GQ131" s="77"/>
      <c r="GR131" s="77"/>
      <c r="GS131" s="77"/>
      <c r="GT131" s="77"/>
      <c r="GU131" s="77"/>
      <c r="GV131" s="77"/>
      <c r="GW131" s="77"/>
      <c r="GX131" s="77"/>
    </row>
    <row r="132" s="2" customFormat="1" ht="16" customHeight="1" spans="1:206">
      <c r="A132" s="102"/>
      <c r="B132" s="92" t="s">
        <v>242</v>
      </c>
      <c r="C132" s="105"/>
      <c r="D132" s="63" t="s">
        <v>23</v>
      </c>
      <c r="E132" s="62">
        <v>1</v>
      </c>
      <c r="F132" s="63">
        <v>4</v>
      </c>
      <c r="G132" s="59">
        <v>400</v>
      </c>
      <c r="H132" s="106">
        <f t="shared" si="11"/>
        <v>1600</v>
      </c>
      <c r="I132" s="119"/>
      <c r="J132" s="75"/>
      <c r="K132" s="76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77"/>
      <c r="CA132" s="77"/>
      <c r="CB132" s="77"/>
      <c r="CC132" s="77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77"/>
      <c r="CO132" s="77"/>
      <c r="CP132" s="77"/>
      <c r="CQ132" s="77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77"/>
      <c r="DC132" s="77"/>
      <c r="DD132" s="77"/>
      <c r="DE132" s="77"/>
      <c r="DF132" s="77"/>
      <c r="DG132" s="77"/>
      <c r="DH132" s="77"/>
      <c r="DI132" s="77"/>
      <c r="DJ132" s="77"/>
      <c r="DK132" s="77"/>
      <c r="DL132" s="77"/>
      <c r="DM132" s="77"/>
      <c r="DN132" s="77"/>
      <c r="DO132" s="77"/>
      <c r="DP132" s="77"/>
      <c r="DQ132" s="77"/>
      <c r="DR132" s="77"/>
      <c r="DS132" s="77"/>
      <c r="DT132" s="77"/>
      <c r="DU132" s="77"/>
      <c r="DV132" s="77"/>
      <c r="DW132" s="77"/>
      <c r="DX132" s="77"/>
      <c r="DY132" s="77"/>
      <c r="DZ132" s="77"/>
      <c r="EA132" s="77"/>
      <c r="EB132" s="77"/>
      <c r="EC132" s="77"/>
      <c r="ED132" s="77"/>
      <c r="EE132" s="77"/>
      <c r="EF132" s="77"/>
      <c r="EG132" s="77"/>
      <c r="EH132" s="77"/>
      <c r="EI132" s="77"/>
      <c r="EJ132" s="77"/>
      <c r="EK132" s="77"/>
      <c r="EL132" s="77"/>
      <c r="EM132" s="77"/>
      <c r="EN132" s="77"/>
      <c r="EO132" s="77"/>
      <c r="EP132" s="77"/>
      <c r="EQ132" s="77"/>
      <c r="ER132" s="77"/>
      <c r="ES132" s="77"/>
      <c r="ET132" s="77"/>
      <c r="EU132" s="77"/>
      <c r="EV132" s="77"/>
      <c r="EW132" s="77"/>
      <c r="EX132" s="77"/>
      <c r="EY132" s="77"/>
      <c r="EZ132" s="77"/>
      <c r="FA132" s="77"/>
      <c r="FB132" s="77"/>
      <c r="FC132" s="77"/>
      <c r="FD132" s="77"/>
      <c r="FE132" s="77"/>
      <c r="FF132" s="77"/>
      <c r="FG132" s="77"/>
      <c r="FH132" s="77"/>
      <c r="FI132" s="77"/>
      <c r="FJ132" s="77"/>
      <c r="FK132" s="77"/>
      <c r="FL132" s="77"/>
      <c r="FM132" s="77"/>
      <c r="FN132" s="77"/>
      <c r="FO132" s="77"/>
      <c r="FP132" s="77"/>
      <c r="FQ132" s="77"/>
      <c r="FR132" s="77"/>
      <c r="FS132" s="77"/>
      <c r="FT132" s="77"/>
      <c r="FU132" s="77"/>
      <c r="FV132" s="77"/>
      <c r="FW132" s="77"/>
      <c r="FX132" s="77"/>
      <c r="FY132" s="77"/>
      <c r="FZ132" s="77"/>
      <c r="GA132" s="77"/>
      <c r="GB132" s="77"/>
      <c r="GC132" s="77"/>
      <c r="GD132" s="77"/>
      <c r="GE132" s="77"/>
      <c r="GF132" s="77"/>
      <c r="GG132" s="77"/>
      <c r="GH132" s="77"/>
      <c r="GI132" s="77"/>
      <c r="GJ132" s="77"/>
      <c r="GK132" s="77"/>
      <c r="GL132" s="77"/>
      <c r="GM132" s="77"/>
      <c r="GN132" s="77"/>
      <c r="GO132" s="77"/>
      <c r="GP132" s="77"/>
      <c r="GQ132" s="77"/>
      <c r="GR132" s="77"/>
      <c r="GS132" s="77"/>
      <c r="GT132" s="77"/>
      <c r="GU132" s="77"/>
      <c r="GV132" s="77"/>
      <c r="GW132" s="77"/>
      <c r="GX132" s="77"/>
    </row>
    <row r="133" s="2" customFormat="1" ht="16" customHeight="1" spans="1:206">
      <c r="A133" s="102"/>
      <c r="B133" s="92" t="s">
        <v>243</v>
      </c>
      <c r="C133" s="105" t="s">
        <v>244</v>
      </c>
      <c r="D133" s="63" t="s">
        <v>23</v>
      </c>
      <c r="E133" s="62">
        <v>1</v>
      </c>
      <c r="F133" s="63">
        <v>4</v>
      </c>
      <c r="G133" s="59">
        <v>300</v>
      </c>
      <c r="H133" s="106">
        <f t="shared" si="11"/>
        <v>1200</v>
      </c>
      <c r="I133" s="119"/>
      <c r="J133" s="75"/>
      <c r="K133" s="76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  <c r="BZ133" s="77"/>
      <c r="CA133" s="77"/>
      <c r="CB133" s="77"/>
      <c r="CC133" s="77"/>
      <c r="CD133" s="77"/>
      <c r="CE133" s="77"/>
      <c r="CF133" s="77"/>
      <c r="CG133" s="77"/>
      <c r="CH133" s="77"/>
      <c r="CI133" s="77"/>
      <c r="CJ133" s="77"/>
      <c r="CK133" s="77"/>
      <c r="CL133" s="77"/>
      <c r="CM133" s="77"/>
      <c r="CN133" s="77"/>
      <c r="CO133" s="77"/>
      <c r="CP133" s="77"/>
      <c r="CQ133" s="77"/>
      <c r="CR133" s="77"/>
      <c r="CS133" s="77"/>
      <c r="CT133" s="77"/>
      <c r="CU133" s="77"/>
      <c r="CV133" s="77"/>
      <c r="CW133" s="77"/>
      <c r="CX133" s="77"/>
      <c r="CY133" s="77"/>
      <c r="CZ133" s="77"/>
      <c r="DA133" s="77"/>
      <c r="DB133" s="77"/>
      <c r="DC133" s="77"/>
      <c r="DD133" s="77"/>
      <c r="DE133" s="77"/>
      <c r="DF133" s="77"/>
      <c r="DG133" s="77"/>
      <c r="DH133" s="77"/>
      <c r="DI133" s="77"/>
      <c r="DJ133" s="77"/>
      <c r="DK133" s="77"/>
      <c r="DL133" s="77"/>
      <c r="DM133" s="77"/>
      <c r="DN133" s="77"/>
      <c r="DO133" s="77"/>
      <c r="DP133" s="77"/>
      <c r="DQ133" s="77"/>
      <c r="DR133" s="77"/>
      <c r="DS133" s="77"/>
      <c r="DT133" s="77"/>
      <c r="DU133" s="77"/>
      <c r="DV133" s="77"/>
      <c r="DW133" s="77"/>
      <c r="DX133" s="77"/>
      <c r="DY133" s="77"/>
      <c r="DZ133" s="77"/>
      <c r="EA133" s="77"/>
      <c r="EB133" s="77"/>
      <c r="EC133" s="77"/>
      <c r="ED133" s="77"/>
      <c r="EE133" s="77"/>
      <c r="EF133" s="77"/>
      <c r="EG133" s="77"/>
      <c r="EH133" s="77"/>
      <c r="EI133" s="77"/>
      <c r="EJ133" s="77"/>
      <c r="EK133" s="77"/>
      <c r="EL133" s="77"/>
      <c r="EM133" s="77"/>
      <c r="EN133" s="77"/>
      <c r="EO133" s="77"/>
      <c r="EP133" s="77"/>
      <c r="EQ133" s="77"/>
      <c r="ER133" s="77"/>
      <c r="ES133" s="77"/>
      <c r="ET133" s="77"/>
      <c r="EU133" s="77"/>
      <c r="EV133" s="77"/>
      <c r="EW133" s="77"/>
      <c r="EX133" s="77"/>
      <c r="EY133" s="77"/>
      <c r="EZ133" s="77"/>
      <c r="FA133" s="77"/>
      <c r="FB133" s="77"/>
      <c r="FC133" s="77"/>
      <c r="FD133" s="77"/>
      <c r="FE133" s="77"/>
      <c r="FF133" s="77"/>
      <c r="FG133" s="77"/>
      <c r="FH133" s="77"/>
      <c r="FI133" s="77"/>
      <c r="FJ133" s="77"/>
      <c r="FK133" s="77"/>
      <c r="FL133" s="77"/>
      <c r="FM133" s="77"/>
      <c r="FN133" s="77"/>
      <c r="FO133" s="77"/>
      <c r="FP133" s="77"/>
      <c r="FQ133" s="77"/>
      <c r="FR133" s="77"/>
      <c r="FS133" s="77"/>
      <c r="FT133" s="77"/>
      <c r="FU133" s="77"/>
      <c r="FV133" s="77"/>
      <c r="FW133" s="77"/>
      <c r="FX133" s="77"/>
      <c r="FY133" s="77"/>
      <c r="FZ133" s="77"/>
      <c r="GA133" s="77"/>
      <c r="GB133" s="77"/>
      <c r="GC133" s="77"/>
      <c r="GD133" s="77"/>
      <c r="GE133" s="77"/>
      <c r="GF133" s="77"/>
      <c r="GG133" s="77"/>
      <c r="GH133" s="77"/>
      <c r="GI133" s="77"/>
      <c r="GJ133" s="77"/>
      <c r="GK133" s="77"/>
      <c r="GL133" s="77"/>
      <c r="GM133" s="77"/>
      <c r="GN133" s="77"/>
      <c r="GO133" s="77"/>
      <c r="GP133" s="77"/>
      <c r="GQ133" s="77"/>
      <c r="GR133" s="77"/>
      <c r="GS133" s="77"/>
      <c r="GT133" s="77"/>
      <c r="GU133" s="77"/>
      <c r="GV133" s="77"/>
      <c r="GW133" s="77"/>
      <c r="GX133" s="77"/>
    </row>
    <row r="134" s="2" customFormat="1" ht="16" customHeight="1" spans="1:206">
      <c r="A134" s="102"/>
      <c r="B134" s="92" t="s">
        <v>245</v>
      </c>
      <c r="C134" s="105" t="s">
        <v>246</v>
      </c>
      <c r="D134" s="63" t="s">
        <v>23</v>
      </c>
      <c r="E134" s="62">
        <v>25</v>
      </c>
      <c r="F134" s="63">
        <v>4</v>
      </c>
      <c r="G134" s="59">
        <v>40</v>
      </c>
      <c r="H134" s="106">
        <f t="shared" si="11"/>
        <v>4000</v>
      </c>
      <c r="I134" s="119"/>
      <c r="J134" s="75"/>
      <c r="K134" s="76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77"/>
      <c r="CA134" s="77"/>
      <c r="CB134" s="77"/>
      <c r="CC134" s="77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77"/>
      <c r="CO134" s="77"/>
      <c r="CP134" s="77"/>
      <c r="CQ134" s="77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77"/>
      <c r="DC134" s="77"/>
      <c r="DD134" s="77"/>
      <c r="DE134" s="77"/>
      <c r="DF134" s="77"/>
      <c r="DG134" s="77"/>
      <c r="DH134" s="77"/>
      <c r="DI134" s="77"/>
      <c r="DJ134" s="77"/>
      <c r="DK134" s="77"/>
      <c r="DL134" s="77"/>
      <c r="DM134" s="77"/>
      <c r="DN134" s="77"/>
      <c r="DO134" s="77"/>
      <c r="DP134" s="77"/>
      <c r="DQ134" s="77"/>
      <c r="DR134" s="77"/>
      <c r="DS134" s="77"/>
      <c r="DT134" s="77"/>
      <c r="DU134" s="77"/>
      <c r="DV134" s="77"/>
      <c r="DW134" s="77"/>
      <c r="DX134" s="77"/>
      <c r="DY134" s="77"/>
      <c r="DZ134" s="77"/>
      <c r="EA134" s="77"/>
      <c r="EB134" s="77"/>
      <c r="EC134" s="77"/>
      <c r="ED134" s="77"/>
      <c r="EE134" s="77"/>
      <c r="EF134" s="77"/>
      <c r="EG134" s="77"/>
      <c r="EH134" s="77"/>
      <c r="EI134" s="77"/>
      <c r="EJ134" s="77"/>
      <c r="EK134" s="77"/>
      <c r="EL134" s="77"/>
      <c r="EM134" s="77"/>
      <c r="EN134" s="77"/>
      <c r="EO134" s="77"/>
      <c r="EP134" s="77"/>
      <c r="EQ134" s="77"/>
      <c r="ER134" s="77"/>
      <c r="ES134" s="77"/>
      <c r="ET134" s="77"/>
      <c r="EU134" s="77"/>
      <c r="EV134" s="77"/>
      <c r="EW134" s="77"/>
      <c r="EX134" s="77"/>
      <c r="EY134" s="77"/>
      <c r="EZ134" s="77"/>
      <c r="FA134" s="77"/>
      <c r="FB134" s="77"/>
      <c r="FC134" s="77"/>
      <c r="FD134" s="77"/>
      <c r="FE134" s="77"/>
      <c r="FF134" s="77"/>
      <c r="FG134" s="77"/>
      <c r="FH134" s="77"/>
      <c r="FI134" s="77"/>
      <c r="FJ134" s="77"/>
      <c r="FK134" s="77"/>
      <c r="FL134" s="77"/>
      <c r="FM134" s="77"/>
      <c r="FN134" s="77"/>
      <c r="FO134" s="77"/>
      <c r="FP134" s="77"/>
      <c r="FQ134" s="77"/>
      <c r="FR134" s="77"/>
      <c r="FS134" s="77"/>
      <c r="FT134" s="77"/>
      <c r="FU134" s="77"/>
      <c r="FV134" s="77"/>
      <c r="FW134" s="77"/>
      <c r="FX134" s="77"/>
      <c r="FY134" s="77"/>
      <c r="FZ134" s="77"/>
      <c r="GA134" s="77"/>
      <c r="GB134" s="77"/>
      <c r="GC134" s="77"/>
      <c r="GD134" s="77"/>
      <c r="GE134" s="77"/>
      <c r="GF134" s="77"/>
      <c r="GG134" s="77"/>
      <c r="GH134" s="77"/>
      <c r="GI134" s="77"/>
      <c r="GJ134" s="77"/>
      <c r="GK134" s="77"/>
      <c r="GL134" s="77"/>
      <c r="GM134" s="77"/>
      <c r="GN134" s="77"/>
      <c r="GO134" s="77"/>
      <c r="GP134" s="77"/>
      <c r="GQ134" s="77"/>
      <c r="GR134" s="77"/>
      <c r="GS134" s="77"/>
      <c r="GT134" s="77"/>
      <c r="GU134" s="77"/>
      <c r="GV134" s="77"/>
      <c r="GW134" s="77"/>
      <c r="GX134" s="77"/>
    </row>
    <row r="135" s="2" customFormat="1" ht="16" customHeight="1" spans="1:206">
      <c r="A135" s="102"/>
      <c r="B135" s="92" t="s">
        <v>247</v>
      </c>
      <c r="C135" s="38" t="s">
        <v>248</v>
      </c>
      <c r="D135" s="63" t="s">
        <v>23</v>
      </c>
      <c r="E135" s="62">
        <v>45</v>
      </c>
      <c r="F135" s="63">
        <v>4</v>
      </c>
      <c r="G135" s="59">
        <v>30</v>
      </c>
      <c r="H135" s="106">
        <f t="shared" si="11"/>
        <v>5400</v>
      </c>
      <c r="I135" s="119"/>
      <c r="J135" s="75">
        <f>271.26+243.6+193.2</f>
        <v>708.06</v>
      </c>
      <c r="K135" s="76" t="s">
        <v>247</v>
      </c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  <c r="BZ135" s="77"/>
      <c r="CA135" s="77"/>
      <c r="CB135" s="77"/>
      <c r="CC135" s="77"/>
      <c r="CD135" s="77"/>
      <c r="CE135" s="77"/>
      <c r="CF135" s="77"/>
      <c r="CG135" s="77"/>
      <c r="CH135" s="77"/>
      <c r="CI135" s="77"/>
      <c r="CJ135" s="77"/>
      <c r="CK135" s="77"/>
      <c r="CL135" s="77"/>
      <c r="CM135" s="77"/>
      <c r="CN135" s="77"/>
      <c r="CO135" s="77"/>
      <c r="CP135" s="77"/>
      <c r="CQ135" s="77"/>
      <c r="CR135" s="77"/>
      <c r="CS135" s="77"/>
      <c r="CT135" s="77"/>
      <c r="CU135" s="77"/>
      <c r="CV135" s="77"/>
      <c r="CW135" s="77"/>
      <c r="CX135" s="77"/>
      <c r="CY135" s="77"/>
      <c r="CZ135" s="77"/>
      <c r="DA135" s="77"/>
      <c r="DB135" s="77"/>
      <c r="DC135" s="77"/>
      <c r="DD135" s="77"/>
      <c r="DE135" s="77"/>
      <c r="DF135" s="77"/>
      <c r="DG135" s="77"/>
      <c r="DH135" s="77"/>
      <c r="DI135" s="77"/>
      <c r="DJ135" s="77"/>
      <c r="DK135" s="77"/>
      <c r="DL135" s="77"/>
      <c r="DM135" s="77"/>
      <c r="DN135" s="77"/>
      <c r="DO135" s="77"/>
      <c r="DP135" s="77"/>
      <c r="DQ135" s="77"/>
      <c r="DR135" s="77"/>
      <c r="DS135" s="77"/>
      <c r="DT135" s="77"/>
      <c r="DU135" s="77"/>
      <c r="DV135" s="77"/>
      <c r="DW135" s="77"/>
      <c r="DX135" s="77"/>
      <c r="DY135" s="77"/>
      <c r="DZ135" s="77"/>
      <c r="EA135" s="77"/>
      <c r="EB135" s="77"/>
      <c r="EC135" s="77"/>
      <c r="ED135" s="77"/>
      <c r="EE135" s="77"/>
      <c r="EF135" s="77"/>
      <c r="EG135" s="77"/>
      <c r="EH135" s="77"/>
      <c r="EI135" s="77"/>
      <c r="EJ135" s="77"/>
      <c r="EK135" s="77"/>
      <c r="EL135" s="77"/>
      <c r="EM135" s="77"/>
      <c r="EN135" s="77"/>
      <c r="EO135" s="77"/>
      <c r="EP135" s="77"/>
      <c r="EQ135" s="77"/>
      <c r="ER135" s="77"/>
      <c r="ES135" s="77"/>
      <c r="ET135" s="77"/>
      <c r="EU135" s="77"/>
      <c r="EV135" s="77"/>
      <c r="EW135" s="77"/>
      <c r="EX135" s="77"/>
      <c r="EY135" s="77"/>
      <c r="EZ135" s="77"/>
      <c r="FA135" s="77"/>
      <c r="FB135" s="77"/>
      <c r="FC135" s="77"/>
      <c r="FD135" s="77"/>
      <c r="FE135" s="77"/>
      <c r="FF135" s="77"/>
      <c r="FG135" s="77"/>
      <c r="FH135" s="77"/>
      <c r="FI135" s="77"/>
      <c r="FJ135" s="77"/>
      <c r="FK135" s="77"/>
      <c r="FL135" s="77"/>
      <c r="FM135" s="77"/>
      <c r="FN135" s="77"/>
      <c r="FO135" s="77"/>
      <c r="FP135" s="77"/>
      <c r="FQ135" s="77"/>
      <c r="FR135" s="77"/>
      <c r="FS135" s="77"/>
      <c r="FT135" s="77"/>
      <c r="FU135" s="77"/>
      <c r="FV135" s="77"/>
      <c r="FW135" s="77"/>
      <c r="FX135" s="77"/>
      <c r="FY135" s="77"/>
      <c r="FZ135" s="77"/>
      <c r="GA135" s="77"/>
      <c r="GB135" s="77"/>
      <c r="GC135" s="77"/>
      <c r="GD135" s="77"/>
      <c r="GE135" s="77"/>
      <c r="GF135" s="77"/>
      <c r="GG135" s="77"/>
      <c r="GH135" s="77"/>
      <c r="GI135" s="77"/>
      <c r="GJ135" s="77"/>
      <c r="GK135" s="77"/>
      <c r="GL135" s="77"/>
      <c r="GM135" s="77"/>
      <c r="GN135" s="77"/>
      <c r="GO135" s="77"/>
      <c r="GP135" s="77"/>
      <c r="GQ135" s="77"/>
      <c r="GR135" s="77"/>
      <c r="GS135" s="77"/>
      <c r="GT135" s="77"/>
      <c r="GU135" s="77"/>
      <c r="GV135" s="77"/>
      <c r="GW135" s="77"/>
      <c r="GX135" s="77"/>
    </row>
    <row r="136" s="2" customFormat="1" ht="16" customHeight="1" spans="1:206">
      <c r="A136" s="102"/>
      <c r="B136" s="92" t="s">
        <v>249</v>
      </c>
      <c r="C136" s="105" t="s">
        <v>250</v>
      </c>
      <c r="D136" s="63" t="s">
        <v>23</v>
      </c>
      <c r="E136" s="62">
        <v>36</v>
      </c>
      <c r="F136" s="63">
        <v>12</v>
      </c>
      <c r="G136" s="59">
        <v>2</v>
      </c>
      <c r="H136" s="106">
        <f t="shared" si="11"/>
        <v>864</v>
      </c>
      <c r="I136" s="119"/>
      <c r="J136" s="75">
        <f>209.3+446.4</f>
        <v>655.7</v>
      </c>
      <c r="K136" s="76" t="s">
        <v>251</v>
      </c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7"/>
      <c r="CK136" s="77"/>
      <c r="CL136" s="77"/>
      <c r="CM136" s="77"/>
      <c r="CN136" s="77"/>
      <c r="CO136" s="77"/>
      <c r="CP136" s="77"/>
      <c r="CQ136" s="77"/>
      <c r="CR136" s="77"/>
      <c r="CS136" s="77"/>
      <c r="CT136" s="77"/>
      <c r="CU136" s="77"/>
      <c r="CV136" s="77"/>
      <c r="CW136" s="77"/>
      <c r="CX136" s="77"/>
      <c r="CY136" s="77"/>
      <c r="CZ136" s="77"/>
      <c r="DA136" s="77"/>
      <c r="DB136" s="77"/>
      <c r="DC136" s="77"/>
      <c r="DD136" s="77"/>
      <c r="DE136" s="77"/>
      <c r="DF136" s="77"/>
      <c r="DG136" s="77"/>
      <c r="DH136" s="77"/>
      <c r="DI136" s="77"/>
      <c r="DJ136" s="77"/>
      <c r="DK136" s="77"/>
      <c r="DL136" s="77"/>
      <c r="DM136" s="77"/>
      <c r="DN136" s="77"/>
      <c r="DO136" s="77"/>
      <c r="DP136" s="77"/>
      <c r="DQ136" s="77"/>
      <c r="DR136" s="77"/>
      <c r="DS136" s="77"/>
      <c r="DT136" s="77"/>
      <c r="DU136" s="77"/>
      <c r="DV136" s="77"/>
      <c r="DW136" s="77"/>
      <c r="DX136" s="77"/>
      <c r="DY136" s="77"/>
      <c r="DZ136" s="77"/>
      <c r="EA136" s="77"/>
      <c r="EB136" s="77"/>
      <c r="EC136" s="77"/>
      <c r="ED136" s="77"/>
      <c r="EE136" s="77"/>
      <c r="EF136" s="77"/>
      <c r="EG136" s="77"/>
      <c r="EH136" s="77"/>
      <c r="EI136" s="77"/>
      <c r="EJ136" s="77"/>
      <c r="EK136" s="77"/>
      <c r="EL136" s="77"/>
      <c r="EM136" s="77"/>
      <c r="EN136" s="77"/>
      <c r="EO136" s="77"/>
      <c r="EP136" s="77"/>
      <c r="EQ136" s="77"/>
      <c r="ER136" s="77"/>
      <c r="ES136" s="77"/>
      <c r="ET136" s="77"/>
      <c r="EU136" s="77"/>
      <c r="EV136" s="77"/>
      <c r="EW136" s="77"/>
      <c r="EX136" s="77"/>
      <c r="EY136" s="77"/>
      <c r="EZ136" s="77"/>
      <c r="FA136" s="77"/>
      <c r="FB136" s="77"/>
      <c r="FC136" s="77"/>
      <c r="FD136" s="77"/>
      <c r="FE136" s="77"/>
      <c r="FF136" s="77"/>
      <c r="FG136" s="77"/>
      <c r="FH136" s="77"/>
      <c r="FI136" s="77"/>
      <c r="FJ136" s="77"/>
      <c r="FK136" s="77"/>
      <c r="FL136" s="77"/>
      <c r="FM136" s="77"/>
      <c r="FN136" s="77"/>
      <c r="FO136" s="77"/>
      <c r="FP136" s="77"/>
      <c r="FQ136" s="77"/>
      <c r="FR136" s="77"/>
      <c r="FS136" s="77"/>
      <c r="FT136" s="77"/>
      <c r="FU136" s="77"/>
      <c r="FV136" s="77"/>
      <c r="FW136" s="77"/>
      <c r="FX136" s="77"/>
      <c r="FY136" s="77"/>
      <c r="FZ136" s="77"/>
      <c r="GA136" s="77"/>
      <c r="GB136" s="77"/>
      <c r="GC136" s="77"/>
      <c r="GD136" s="77"/>
      <c r="GE136" s="77"/>
      <c r="GF136" s="77"/>
      <c r="GG136" s="77"/>
      <c r="GH136" s="77"/>
      <c r="GI136" s="77"/>
      <c r="GJ136" s="77"/>
      <c r="GK136" s="77"/>
      <c r="GL136" s="77"/>
      <c r="GM136" s="77"/>
      <c r="GN136" s="77"/>
      <c r="GO136" s="77"/>
      <c r="GP136" s="77"/>
      <c r="GQ136" s="77"/>
      <c r="GR136" s="77"/>
      <c r="GS136" s="77"/>
      <c r="GT136" s="77"/>
      <c r="GU136" s="77"/>
      <c r="GV136" s="77"/>
      <c r="GW136" s="77"/>
      <c r="GX136" s="77"/>
    </row>
    <row r="137" s="2" customFormat="1" ht="16" customHeight="1" spans="1:206">
      <c r="A137" s="102"/>
      <c r="B137" s="92" t="s">
        <v>252</v>
      </c>
      <c r="C137" s="105"/>
      <c r="D137" s="63" t="s">
        <v>23</v>
      </c>
      <c r="E137" s="62">
        <v>1</v>
      </c>
      <c r="F137" s="63">
        <v>4</v>
      </c>
      <c r="G137" s="59">
        <v>200</v>
      </c>
      <c r="H137" s="106">
        <f t="shared" si="11"/>
        <v>800</v>
      </c>
      <c r="I137" s="119"/>
      <c r="J137" s="75"/>
      <c r="K137" s="76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7"/>
      <c r="CO137" s="77"/>
      <c r="CP137" s="77"/>
      <c r="CQ137" s="77"/>
      <c r="CR137" s="77"/>
      <c r="CS137" s="77"/>
      <c r="CT137" s="77"/>
      <c r="CU137" s="77"/>
      <c r="CV137" s="77"/>
      <c r="CW137" s="77"/>
      <c r="CX137" s="77"/>
      <c r="CY137" s="77"/>
      <c r="CZ137" s="77"/>
      <c r="DA137" s="77"/>
      <c r="DB137" s="77"/>
      <c r="DC137" s="77"/>
      <c r="DD137" s="77"/>
      <c r="DE137" s="77"/>
      <c r="DF137" s="77"/>
      <c r="DG137" s="77"/>
      <c r="DH137" s="77"/>
      <c r="DI137" s="77"/>
      <c r="DJ137" s="77"/>
      <c r="DK137" s="77"/>
      <c r="DL137" s="77"/>
      <c r="DM137" s="77"/>
      <c r="DN137" s="77"/>
      <c r="DO137" s="77"/>
      <c r="DP137" s="77"/>
      <c r="DQ137" s="77"/>
      <c r="DR137" s="77"/>
      <c r="DS137" s="77"/>
      <c r="DT137" s="77"/>
      <c r="DU137" s="77"/>
      <c r="DV137" s="77"/>
      <c r="DW137" s="77"/>
      <c r="DX137" s="77"/>
      <c r="DY137" s="77"/>
      <c r="DZ137" s="77"/>
      <c r="EA137" s="77"/>
      <c r="EB137" s="77"/>
      <c r="EC137" s="77"/>
      <c r="ED137" s="77"/>
      <c r="EE137" s="77"/>
      <c r="EF137" s="77"/>
      <c r="EG137" s="77"/>
      <c r="EH137" s="77"/>
      <c r="EI137" s="77"/>
      <c r="EJ137" s="77"/>
      <c r="EK137" s="77"/>
      <c r="EL137" s="77"/>
      <c r="EM137" s="77"/>
      <c r="EN137" s="77"/>
      <c r="EO137" s="77"/>
      <c r="EP137" s="77"/>
      <c r="EQ137" s="77"/>
      <c r="ER137" s="77"/>
      <c r="ES137" s="77"/>
      <c r="ET137" s="77"/>
      <c r="EU137" s="77"/>
      <c r="EV137" s="77"/>
      <c r="EW137" s="77"/>
      <c r="EX137" s="77"/>
      <c r="EY137" s="77"/>
      <c r="EZ137" s="77"/>
      <c r="FA137" s="77"/>
      <c r="FB137" s="77"/>
      <c r="FC137" s="77"/>
      <c r="FD137" s="77"/>
      <c r="FE137" s="77"/>
      <c r="FF137" s="77"/>
      <c r="FG137" s="77"/>
      <c r="FH137" s="77"/>
      <c r="FI137" s="77"/>
      <c r="FJ137" s="77"/>
      <c r="FK137" s="77"/>
      <c r="FL137" s="77"/>
      <c r="FM137" s="77"/>
      <c r="FN137" s="77"/>
      <c r="FO137" s="77"/>
      <c r="FP137" s="77"/>
      <c r="FQ137" s="77"/>
      <c r="FR137" s="77"/>
      <c r="FS137" s="77"/>
      <c r="FT137" s="77"/>
      <c r="FU137" s="77"/>
      <c r="FV137" s="77"/>
      <c r="FW137" s="77"/>
      <c r="FX137" s="77"/>
      <c r="FY137" s="77"/>
      <c r="FZ137" s="77"/>
      <c r="GA137" s="77"/>
      <c r="GB137" s="77"/>
      <c r="GC137" s="77"/>
      <c r="GD137" s="77"/>
      <c r="GE137" s="77"/>
      <c r="GF137" s="77"/>
      <c r="GG137" s="77"/>
      <c r="GH137" s="77"/>
      <c r="GI137" s="77"/>
      <c r="GJ137" s="77"/>
      <c r="GK137" s="77"/>
      <c r="GL137" s="77"/>
      <c r="GM137" s="77"/>
      <c r="GN137" s="77"/>
      <c r="GO137" s="77"/>
      <c r="GP137" s="77"/>
      <c r="GQ137" s="77"/>
      <c r="GR137" s="77"/>
      <c r="GS137" s="77"/>
      <c r="GT137" s="77"/>
      <c r="GU137" s="77"/>
      <c r="GV137" s="77"/>
      <c r="GW137" s="77"/>
      <c r="GX137" s="77"/>
    </row>
    <row r="138" s="2" customFormat="1" ht="16" customHeight="1" spans="1:206">
      <c r="A138" s="102"/>
      <c r="B138" s="37" t="s">
        <v>253</v>
      </c>
      <c r="C138" s="38" t="s">
        <v>254</v>
      </c>
      <c r="D138" s="63" t="s">
        <v>23</v>
      </c>
      <c r="E138" s="62">
        <v>15</v>
      </c>
      <c r="F138" s="63">
        <v>4</v>
      </c>
      <c r="G138" s="59">
        <v>70</v>
      </c>
      <c r="H138" s="106">
        <f t="shared" si="11"/>
        <v>4200</v>
      </c>
      <c r="I138" s="119"/>
      <c r="J138" s="75"/>
      <c r="K138" s="76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77"/>
      <c r="CM138" s="77"/>
      <c r="CN138" s="77"/>
      <c r="CO138" s="77"/>
      <c r="CP138" s="77"/>
      <c r="CQ138" s="77"/>
      <c r="CR138" s="77"/>
      <c r="CS138" s="77"/>
      <c r="CT138" s="77"/>
      <c r="CU138" s="77"/>
      <c r="CV138" s="77"/>
      <c r="CW138" s="77"/>
      <c r="CX138" s="77"/>
      <c r="CY138" s="77"/>
      <c r="CZ138" s="77"/>
      <c r="DA138" s="77"/>
      <c r="DB138" s="77"/>
      <c r="DC138" s="77"/>
      <c r="DD138" s="77"/>
      <c r="DE138" s="77"/>
      <c r="DF138" s="77"/>
      <c r="DG138" s="77"/>
      <c r="DH138" s="77"/>
      <c r="DI138" s="77"/>
      <c r="DJ138" s="77"/>
      <c r="DK138" s="77"/>
      <c r="DL138" s="77"/>
      <c r="DM138" s="77"/>
      <c r="DN138" s="77"/>
      <c r="DO138" s="77"/>
      <c r="DP138" s="77"/>
      <c r="DQ138" s="77"/>
      <c r="DR138" s="77"/>
      <c r="DS138" s="77"/>
      <c r="DT138" s="77"/>
      <c r="DU138" s="77"/>
      <c r="DV138" s="77"/>
      <c r="DW138" s="77"/>
      <c r="DX138" s="77"/>
      <c r="DY138" s="77"/>
      <c r="DZ138" s="77"/>
      <c r="EA138" s="77"/>
      <c r="EB138" s="77"/>
      <c r="EC138" s="77"/>
      <c r="ED138" s="77"/>
      <c r="EE138" s="77"/>
      <c r="EF138" s="77"/>
      <c r="EG138" s="77"/>
      <c r="EH138" s="77"/>
      <c r="EI138" s="77"/>
      <c r="EJ138" s="77"/>
      <c r="EK138" s="77"/>
      <c r="EL138" s="77"/>
      <c r="EM138" s="77"/>
      <c r="EN138" s="77"/>
      <c r="EO138" s="77"/>
      <c r="EP138" s="77"/>
      <c r="EQ138" s="77"/>
      <c r="ER138" s="77"/>
      <c r="ES138" s="77"/>
      <c r="ET138" s="77"/>
      <c r="EU138" s="77"/>
      <c r="EV138" s="77"/>
      <c r="EW138" s="77"/>
      <c r="EX138" s="77"/>
      <c r="EY138" s="77"/>
      <c r="EZ138" s="77"/>
      <c r="FA138" s="77"/>
      <c r="FB138" s="77"/>
      <c r="FC138" s="77"/>
      <c r="FD138" s="77"/>
      <c r="FE138" s="77"/>
      <c r="FF138" s="77"/>
      <c r="FG138" s="77"/>
      <c r="FH138" s="77"/>
      <c r="FI138" s="77"/>
      <c r="FJ138" s="77"/>
      <c r="FK138" s="77"/>
      <c r="FL138" s="77"/>
      <c r="FM138" s="77"/>
      <c r="FN138" s="77"/>
      <c r="FO138" s="77"/>
      <c r="FP138" s="77"/>
      <c r="FQ138" s="77"/>
      <c r="FR138" s="77"/>
      <c r="FS138" s="77"/>
      <c r="FT138" s="77"/>
      <c r="FU138" s="77"/>
      <c r="FV138" s="77"/>
      <c r="FW138" s="77"/>
      <c r="FX138" s="77"/>
      <c r="FY138" s="77"/>
      <c r="FZ138" s="77"/>
      <c r="GA138" s="77"/>
      <c r="GB138" s="77"/>
      <c r="GC138" s="77"/>
      <c r="GD138" s="77"/>
      <c r="GE138" s="77"/>
      <c r="GF138" s="77"/>
      <c r="GG138" s="77"/>
      <c r="GH138" s="77"/>
      <c r="GI138" s="77"/>
      <c r="GJ138" s="77"/>
      <c r="GK138" s="77"/>
      <c r="GL138" s="77"/>
      <c r="GM138" s="77"/>
      <c r="GN138" s="77"/>
      <c r="GO138" s="77"/>
      <c r="GP138" s="77"/>
      <c r="GQ138" s="77"/>
      <c r="GR138" s="77"/>
      <c r="GS138" s="77"/>
      <c r="GT138" s="77"/>
      <c r="GU138" s="77"/>
      <c r="GV138" s="77"/>
      <c r="GW138" s="77"/>
      <c r="GX138" s="77"/>
    </row>
    <row r="139" s="5" customFormat="1" ht="16" customHeight="1" spans="1:206">
      <c r="A139" s="102"/>
      <c r="B139" s="98" t="s">
        <v>255</v>
      </c>
      <c r="C139" s="134" t="s">
        <v>256</v>
      </c>
      <c r="D139" s="135" t="s">
        <v>32</v>
      </c>
      <c r="E139" s="108">
        <v>1</v>
      </c>
      <c r="F139" s="58">
        <v>1</v>
      </c>
      <c r="G139" s="109">
        <v>300</v>
      </c>
      <c r="H139" s="110">
        <f t="shared" ref="H139" si="12">E139*F139*G139</f>
        <v>300</v>
      </c>
      <c r="I139" s="152"/>
      <c r="J139" s="121"/>
      <c r="K139" s="122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8"/>
      <c r="AD139" s="128"/>
      <c r="AE139" s="128"/>
      <c r="AF139" s="128"/>
      <c r="AG139" s="128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  <c r="AV139" s="128"/>
      <c r="AW139" s="128"/>
      <c r="AX139" s="128"/>
      <c r="AY139" s="128"/>
      <c r="AZ139" s="128"/>
      <c r="BA139" s="128"/>
      <c r="BB139" s="128"/>
      <c r="BC139" s="128"/>
      <c r="BD139" s="128"/>
      <c r="BE139" s="128"/>
      <c r="BF139" s="128"/>
      <c r="BG139" s="128"/>
      <c r="BH139" s="128"/>
      <c r="BI139" s="128"/>
      <c r="BJ139" s="128"/>
      <c r="BK139" s="128"/>
      <c r="BL139" s="128"/>
      <c r="BM139" s="128"/>
      <c r="BN139" s="128"/>
      <c r="BO139" s="128"/>
      <c r="BP139" s="128"/>
      <c r="BQ139" s="128"/>
      <c r="BR139" s="128"/>
      <c r="BS139" s="128"/>
      <c r="BT139" s="128"/>
      <c r="BU139" s="128"/>
      <c r="BV139" s="128"/>
      <c r="BW139" s="128"/>
      <c r="BX139" s="128"/>
      <c r="BY139" s="128"/>
      <c r="BZ139" s="128"/>
      <c r="CA139" s="128"/>
      <c r="CB139" s="128"/>
      <c r="CC139" s="128"/>
      <c r="CD139" s="128"/>
      <c r="CE139" s="128"/>
      <c r="CF139" s="128"/>
      <c r="CG139" s="128"/>
      <c r="CH139" s="128"/>
      <c r="CI139" s="128"/>
      <c r="CJ139" s="128"/>
      <c r="CK139" s="128"/>
      <c r="CL139" s="128"/>
      <c r="CM139" s="128"/>
      <c r="CN139" s="128"/>
      <c r="CO139" s="128"/>
      <c r="CP139" s="128"/>
      <c r="CQ139" s="128"/>
      <c r="CR139" s="128"/>
      <c r="CS139" s="128"/>
      <c r="CT139" s="128"/>
      <c r="CU139" s="128"/>
      <c r="CV139" s="128"/>
      <c r="CW139" s="128"/>
      <c r="CX139" s="128"/>
      <c r="CY139" s="128"/>
      <c r="CZ139" s="128"/>
      <c r="DA139" s="128"/>
      <c r="DB139" s="128"/>
      <c r="DC139" s="128"/>
      <c r="DD139" s="128"/>
      <c r="DE139" s="128"/>
      <c r="DF139" s="128"/>
      <c r="DG139" s="128"/>
      <c r="DH139" s="128"/>
      <c r="DI139" s="128"/>
      <c r="DJ139" s="128"/>
      <c r="DK139" s="128"/>
      <c r="DL139" s="128"/>
      <c r="DM139" s="128"/>
      <c r="DN139" s="128"/>
      <c r="DO139" s="128"/>
      <c r="DP139" s="128"/>
      <c r="DQ139" s="128"/>
      <c r="DR139" s="128"/>
      <c r="DS139" s="128"/>
      <c r="DT139" s="128"/>
      <c r="DU139" s="128"/>
      <c r="DV139" s="128"/>
      <c r="DW139" s="128"/>
      <c r="DX139" s="128"/>
      <c r="DY139" s="128"/>
      <c r="DZ139" s="128"/>
      <c r="EA139" s="128"/>
      <c r="EB139" s="128"/>
      <c r="EC139" s="128"/>
      <c r="ED139" s="128"/>
      <c r="EE139" s="128"/>
      <c r="EF139" s="128"/>
      <c r="EG139" s="128"/>
      <c r="EH139" s="128"/>
      <c r="EI139" s="128"/>
      <c r="EJ139" s="128"/>
      <c r="EK139" s="128"/>
      <c r="EL139" s="128"/>
      <c r="EM139" s="128"/>
      <c r="EN139" s="128"/>
      <c r="EO139" s="128"/>
      <c r="EP139" s="128"/>
      <c r="EQ139" s="128"/>
      <c r="ER139" s="128"/>
      <c r="ES139" s="128"/>
      <c r="ET139" s="128"/>
      <c r="EU139" s="128"/>
      <c r="EV139" s="128"/>
      <c r="EW139" s="128"/>
      <c r="EX139" s="128"/>
      <c r="EY139" s="128"/>
      <c r="EZ139" s="128"/>
      <c r="FA139" s="128"/>
      <c r="FB139" s="128"/>
      <c r="FC139" s="128"/>
      <c r="FD139" s="128"/>
      <c r="FE139" s="128"/>
      <c r="FF139" s="128"/>
      <c r="FG139" s="128"/>
      <c r="FH139" s="128"/>
      <c r="FI139" s="128"/>
      <c r="FJ139" s="128"/>
      <c r="FK139" s="128"/>
      <c r="FL139" s="128"/>
      <c r="FM139" s="128"/>
      <c r="FN139" s="128"/>
      <c r="FO139" s="128"/>
      <c r="FP139" s="128"/>
      <c r="FQ139" s="128"/>
      <c r="FR139" s="128"/>
      <c r="FS139" s="128"/>
      <c r="FT139" s="128"/>
      <c r="FU139" s="128"/>
      <c r="FV139" s="128"/>
      <c r="FW139" s="128"/>
      <c r="FX139" s="128"/>
      <c r="FY139" s="128"/>
      <c r="FZ139" s="128"/>
      <c r="GA139" s="128"/>
      <c r="GB139" s="128"/>
      <c r="GC139" s="128"/>
      <c r="GD139" s="128"/>
      <c r="GE139" s="128"/>
      <c r="GF139" s="128"/>
      <c r="GG139" s="128"/>
      <c r="GH139" s="128"/>
      <c r="GI139" s="128"/>
      <c r="GJ139" s="128"/>
      <c r="GK139" s="128"/>
      <c r="GL139" s="128"/>
      <c r="GM139" s="128"/>
      <c r="GN139" s="128"/>
      <c r="GO139" s="128"/>
      <c r="GP139" s="128"/>
      <c r="GQ139" s="128"/>
      <c r="GR139" s="128"/>
      <c r="GS139" s="128"/>
      <c r="GT139" s="128"/>
      <c r="GU139" s="128"/>
      <c r="GV139" s="128"/>
      <c r="GW139" s="128"/>
      <c r="GX139" s="128"/>
    </row>
    <row r="140" s="2" customFormat="1" ht="16" customHeight="1" spans="1:206">
      <c r="A140" s="102" t="s">
        <v>68</v>
      </c>
      <c r="B140" s="37" t="s">
        <v>257</v>
      </c>
      <c r="C140" s="38" t="s">
        <v>258</v>
      </c>
      <c r="D140" s="136" t="s">
        <v>32</v>
      </c>
      <c r="E140" s="62">
        <v>10</v>
      </c>
      <c r="F140" s="63">
        <v>1</v>
      </c>
      <c r="G140" s="59">
        <v>5</v>
      </c>
      <c r="H140" s="106">
        <f t="shared" si="11"/>
        <v>50</v>
      </c>
      <c r="I140" s="119"/>
      <c r="J140" s="75"/>
      <c r="K140" s="76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7"/>
      <c r="CI140" s="77"/>
      <c r="CJ140" s="77"/>
      <c r="CK140" s="77"/>
      <c r="CL140" s="77"/>
      <c r="CM140" s="77"/>
      <c r="CN140" s="77"/>
      <c r="CO140" s="77"/>
      <c r="CP140" s="77"/>
      <c r="CQ140" s="77"/>
      <c r="CR140" s="77"/>
      <c r="CS140" s="77"/>
      <c r="CT140" s="77"/>
      <c r="CU140" s="77"/>
      <c r="CV140" s="77"/>
      <c r="CW140" s="77"/>
      <c r="CX140" s="77"/>
      <c r="CY140" s="77"/>
      <c r="CZ140" s="77"/>
      <c r="DA140" s="77"/>
      <c r="DB140" s="77"/>
      <c r="DC140" s="77"/>
      <c r="DD140" s="77"/>
      <c r="DE140" s="77"/>
      <c r="DF140" s="77"/>
      <c r="DG140" s="77"/>
      <c r="DH140" s="77"/>
      <c r="DI140" s="77"/>
      <c r="DJ140" s="77"/>
      <c r="DK140" s="77"/>
      <c r="DL140" s="77"/>
      <c r="DM140" s="77"/>
      <c r="DN140" s="77"/>
      <c r="DO140" s="77"/>
      <c r="DP140" s="77"/>
      <c r="DQ140" s="77"/>
      <c r="DR140" s="77"/>
      <c r="DS140" s="77"/>
      <c r="DT140" s="77"/>
      <c r="DU140" s="77"/>
      <c r="DV140" s="77"/>
      <c r="DW140" s="77"/>
      <c r="DX140" s="77"/>
      <c r="DY140" s="77"/>
      <c r="DZ140" s="77"/>
      <c r="EA140" s="77"/>
      <c r="EB140" s="77"/>
      <c r="EC140" s="77"/>
      <c r="ED140" s="77"/>
      <c r="EE140" s="77"/>
      <c r="EF140" s="77"/>
      <c r="EG140" s="77"/>
      <c r="EH140" s="77"/>
      <c r="EI140" s="77"/>
      <c r="EJ140" s="77"/>
      <c r="EK140" s="77"/>
      <c r="EL140" s="77"/>
      <c r="EM140" s="77"/>
      <c r="EN140" s="77"/>
      <c r="EO140" s="77"/>
      <c r="EP140" s="77"/>
      <c r="EQ140" s="77"/>
      <c r="ER140" s="77"/>
      <c r="ES140" s="77"/>
      <c r="ET140" s="77"/>
      <c r="EU140" s="77"/>
      <c r="EV140" s="77"/>
      <c r="EW140" s="77"/>
      <c r="EX140" s="77"/>
      <c r="EY140" s="77"/>
      <c r="EZ140" s="77"/>
      <c r="FA140" s="77"/>
      <c r="FB140" s="77"/>
      <c r="FC140" s="77"/>
      <c r="FD140" s="77"/>
      <c r="FE140" s="77"/>
      <c r="FF140" s="77"/>
      <c r="FG140" s="77"/>
      <c r="FH140" s="77"/>
      <c r="FI140" s="77"/>
      <c r="FJ140" s="77"/>
      <c r="FK140" s="77"/>
      <c r="FL140" s="77"/>
      <c r="FM140" s="77"/>
      <c r="FN140" s="77"/>
      <c r="FO140" s="77"/>
      <c r="FP140" s="77"/>
      <c r="FQ140" s="77"/>
      <c r="FR140" s="77"/>
      <c r="FS140" s="77"/>
      <c r="FT140" s="77"/>
      <c r="FU140" s="77"/>
      <c r="FV140" s="77"/>
      <c r="FW140" s="77"/>
      <c r="FX140" s="77"/>
      <c r="FY140" s="77"/>
      <c r="FZ140" s="77"/>
      <c r="GA140" s="77"/>
      <c r="GB140" s="77"/>
      <c r="GC140" s="77"/>
      <c r="GD140" s="77"/>
      <c r="GE140" s="77"/>
      <c r="GF140" s="77"/>
      <c r="GG140" s="77"/>
      <c r="GH140" s="77"/>
      <c r="GI140" s="77"/>
      <c r="GJ140" s="77"/>
      <c r="GK140" s="77"/>
      <c r="GL140" s="77"/>
      <c r="GM140" s="77"/>
      <c r="GN140" s="77"/>
      <c r="GO140" s="77"/>
      <c r="GP140" s="77"/>
      <c r="GQ140" s="77"/>
      <c r="GR140" s="77"/>
      <c r="GS140" s="77"/>
      <c r="GT140" s="77"/>
      <c r="GU140" s="77"/>
      <c r="GV140" s="77"/>
      <c r="GW140" s="77"/>
      <c r="GX140" s="77"/>
    </row>
    <row r="141" s="2" customFormat="1" ht="16" customHeight="1" spans="1:206">
      <c r="A141" s="102"/>
      <c r="B141" s="37" t="s">
        <v>259</v>
      </c>
      <c r="C141" s="38" t="s">
        <v>260</v>
      </c>
      <c r="D141" s="136" t="s">
        <v>32</v>
      </c>
      <c r="E141" s="62">
        <v>5</v>
      </c>
      <c r="F141" s="63">
        <v>1</v>
      </c>
      <c r="G141" s="59">
        <v>100</v>
      </c>
      <c r="H141" s="106">
        <f t="shared" si="11"/>
        <v>500</v>
      </c>
      <c r="I141" s="119"/>
      <c r="J141" s="75"/>
      <c r="K141" s="76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7"/>
      <c r="DC141" s="77"/>
      <c r="DD141" s="77"/>
      <c r="DE141" s="77"/>
      <c r="DF141" s="77"/>
      <c r="DG141" s="77"/>
      <c r="DH141" s="77"/>
      <c r="DI141" s="77"/>
      <c r="DJ141" s="77"/>
      <c r="DK141" s="77"/>
      <c r="DL141" s="77"/>
      <c r="DM141" s="77"/>
      <c r="DN141" s="77"/>
      <c r="DO141" s="77"/>
      <c r="DP141" s="77"/>
      <c r="DQ141" s="77"/>
      <c r="DR141" s="77"/>
      <c r="DS141" s="77"/>
      <c r="DT141" s="77"/>
      <c r="DU141" s="77"/>
      <c r="DV141" s="77"/>
      <c r="DW141" s="77"/>
      <c r="DX141" s="77"/>
      <c r="DY141" s="77"/>
      <c r="DZ141" s="77"/>
      <c r="EA141" s="77"/>
      <c r="EB141" s="77"/>
      <c r="EC141" s="77"/>
      <c r="ED141" s="77"/>
      <c r="EE141" s="77"/>
      <c r="EF141" s="77"/>
      <c r="EG141" s="77"/>
      <c r="EH141" s="77"/>
      <c r="EI141" s="77"/>
      <c r="EJ141" s="77"/>
      <c r="EK141" s="77"/>
      <c r="EL141" s="77"/>
      <c r="EM141" s="77"/>
      <c r="EN141" s="77"/>
      <c r="EO141" s="77"/>
      <c r="EP141" s="77"/>
      <c r="EQ141" s="77"/>
      <c r="ER141" s="77"/>
      <c r="ES141" s="77"/>
      <c r="ET141" s="77"/>
      <c r="EU141" s="77"/>
      <c r="EV141" s="77"/>
      <c r="EW141" s="77"/>
      <c r="EX141" s="77"/>
      <c r="EY141" s="77"/>
      <c r="EZ141" s="77"/>
      <c r="FA141" s="77"/>
      <c r="FB141" s="77"/>
      <c r="FC141" s="77"/>
      <c r="FD141" s="77"/>
      <c r="FE141" s="77"/>
      <c r="FF141" s="77"/>
      <c r="FG141" s="77"/>
      <c r="FH141" s="77"/>
      <c r="FI141" s="77"/>
      <c r="FJ141" s="77"/>
      <c r="FK141" s="77"/>
      <c r="FL141" s="77"/>
      <c r="FM141" s="77"/>
      <c r="FN141" s="77"/>
      <c r="FO141" s="77"/>
      <c r="FP141" s="77"/>
      <c r="FQ141" s="77"/>
      <c r="FR141" s="77"/>
      <c r="FS141" s="77"/>
      <c r="FT141" s="77"/>
      <c r="FU141" s="77"/>
      <c r="FV141" s="77"/>
      <c r="FW141" s="77"/>
      <c r="FX141" s="77"/>
      <c r="FY141" s="77"/>
      <c r="FZ141" s="77"/>
      <c r="GA141" s="77"/>
      <c r="GB141" s="77"/>
      <c r="GC141" s="77"/>
      <c r="GD141" s="77"/>
      <c r="GE141" s="77"/>
      <c r="GF141" s="77"/>
      <c r="GG141" s="77"/>
      <c r="GH141" s="77"/>
      <c r="GI141" s="77"/>
      <c r="GJ141" s="77"/>
      <c r="GK141" s="77"/>
      <c r="GL141" s="77"/>
      <c r="GM141" s="77"/>
      <c r="GN141" s="77"/>
      <c r="GO141" s="77"/>
      <c r="GP141" s="77"/>
      <c r="GQ141" s="77"/>
      <c r="GR141" s="77"/>
      <c r="GS141" s="77"/>
      <c r="GT141" s="77"/>
      <c r="GU141" s="77"/>
      <c r="GV141" s="77"/>
      <c r="GW141" s="77"/>
      <c r="GX141" s="77"/>
    </row>
    <row r="142" s="2" customFormat="1" ht="16" customHeight="1" spans="1:206">
      <c r="A142" s="102"/>
      <c r="B142" s="37" t="s">
        <v>261</v>
      </c>
      <c r="C142" s="38" t="s">
        <v>262</v>
      </c>
      <c r="D142" s="136" t="s">
        <v>32</v>
      </c>
      <c r="E142" s="62">
        <v>2</v>
      </c>
      <c r="F142" s="63">
        <v>1</v>
      </c>
      <c r="G142" s="59">
        <v>400</v>
      </c>
      <c r="H142" s="106">
        <f t="shared" si="11"/>
        <v>800</v>
      </c>
      <c r="I142" s="119"/>
      <c r="J142" s="75"/>
      <c r="K142" s="76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7"/>
      <c r="DC142" s="77"/>
      <c r="DD142" s="77"/>
      <c r="DE142" s="77"/>
      <c r="DF142" s="77"/>
      <c r="DG142" s="77"/>
      <c r="DH142" s="77"/>
      <c r="DI142" s="77"/>
      <c r="DJ142" s="77"/>
      <c r="DK142" s="77"/>
      <c r="DL142" s="77"/>
      <c r="DM142" s="77"/>
      <c r="DN142" s="77"/>
      <c r="DO142" s="77"/>
      <c r="DP142" s="77"/>
      <c r="DQ142" s="77"/>
      <c r="DR142" s="77"/>
      <c r="DS142" s="77"/>
      <c r="DT142" s="77"/>
      <c r="DU142" s="77"/>
      <c r="DV142" s="77"/>
      <c r="DW142" s="77"/>
      <c r="DX142" s="77"/>
      <c r="DY142" s="77"/>
      <c r="DZ142" s="77"/>
      <c r="EA142" s="77"/>
      <c r="EB142" s="77"/>
      <c r="EC142" s="77"/>
      <c r="ED142" s="77"/>
      <c r="EE142" s="77"/>
      <c r="EF142" s="77"/>
      <c r="EG142" s="77"/>
      <c r="EH142" s="77"/>
      <c r="EI142" s="77"/>
      <c r="EJ142" s="77"/>
      <c r="EK142" s="77"/>
      <c r="EL142" s="77"/>
      <c r="EM142" s="77"/>
      <c r="EN142" s="77"/>
      <c r="EO142" s="77"/>
      <c r="EP142" s="77"/>
      <c r="EQ142" s="77"/>
      <c r="ER142" s="77"/>
      <c r="ES142" s="77"/>
      <c r="ET142" s="77"/>
      <c r="EU142" s="77"/>
      <c r="EV142" s="77"/>
      <c r="EW142" s="77"/>
      <c r="EX142" s="77"/>
      <c r="EY142" s="77"/>
      <c r="EZ142" s="77"/>
      <c r="FA142" s="77"/>
      <c r="FB142" s="77"/>
      <c r="FC142" s="77"/>
      <c r="FD142" s="77"/>
      <c r="FE142" s="77"/>
      <c r="FF142" s="77"/>
      <c r="FG142" s="77"/>
      <c r="FH142" s="77"/>
      <c r="FI142" s="77"/>
      <c r="FJ142" s="77"/>
      <c r="FK142" s="77"/>
      <c r="FL142" s="77"/>
      <c r="FM142" s="77"/>
      <c r="FN142" s="77"/>
      <c r="FO142" s="77"/>
      <c r="FP142" s="77"/>
      <c r="FQ142" s="77"/>
      <c r="FR142" s="77"/>
      <c r="FS142" s="77"/>
      <c r="FT142" s="77"/>
      <c r="FU142" s="77"/>
      <c r="FV142" s="77"/>
      <c r="FW142" s="77"/>
      <c r="FX142" s="77"/>
      <c r="FY142" s="77"/>
      <c r="FZ142" s="77"/>
      <c r="GA142" s="77"/>
      <c r="GB142" s="77"/>
      <c r="GC142" s="77"/>
      <c r="GD142" s="77"/>
      <c r="GE142" s="77"/>
      <c r="GF142" s="77"/>
      <c r="GG142" s="77"/>
      <c r="GH142" s="77"/>
      <c r="GI142" s="77"/>
      <c r="GJ142" s="77"/>
      <c r="GK142" s="77"/>
      <c r="GL142" s="77"/>
      <c r="GM142" s="77"/>
      <c r="GN142" s="77"/>
      <c r="GO142" s="77"/>
      <c r="GP142" s="77"/>
      <c r="GQ142" s="77"/>
      <c r="GR142" s="77"/>
      <c r="GS142" s="77"/>
      <c r="GT142" s="77"/>
      <c r="GU142" s="77"/>
      <c r="GV142" s="77"/>
      <c r="GW142" s="77"/>
      <c r="GX142" s="77"/>
    </row>
    <row r="143" s="2" customFormat="1" ht="16" customHeight="1" spans="1:206">
      <c r="A143" s="102"/>
      <c r="B143" s="37" t="s">
        <v>263</v>
      </c>
      <c r="C143" s="38"/>
      <c r="D143" s="136" t="s">
        <v>32</v>
      </c>
      <c r="E143" s="62">
        <v>2</v>
      </c>
      <c r="F143" s="63">
        <v>1</v>
      </c>
      <c r="G143" s="59">
        <v>100</v>
      </c>
      <c r="H143" s="106">
        <f t="shared" si="11"/>
        <v>200</v>
      </c>
      <c r="I143" s="119"/>
      <c r="J143" s="75"/>
      <c r="K143" s="76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  <c r="BZ143" s="77"/>
      <c r="CA143" s="77"/>
      <c r="CB143" s="77"/>
      <c r="CC143" s="77"/>
      <c r="CD143" s="77"/>
      <c r="CE143" s="77"/>
      <c r="CF143" s="77"/>
      <c r="CG143" s="77"/>
      <c r="CH143" s="77"/>
      <c r="CI143" s="77"/>
      <c r="CJ143" s="77"/>
      <c r="CK143" s="77"/>
      <c r="CL143" s="77"/>
      <c r="CM143" s="77"/>
      <c r="CN143" s="77"/>
      <c r="CO143" s="77"/>
      <c r="CP143" s="77"/>
      <c r="CQ143" s="77"/>
      <c r="CR143" s="77"/>
      <c r="CS143" s="77"/>
      <c r="CT143" s="77"/>
      <c r="CU143" s="77"/>
      <c r="CV143" s="77"/>
      <c r="CW143" s="77"/>
      <c r="CX143" s="77"/>
      <c r="CY143" s="77"/>
      <c r="CZ143" s="77"/>
      <c r="DA143" s="77"/>
      <c r="DB143" s="77"/>
      <c r="DC143" s="77"/>
      <c r="DD143" s="77"/>
      <c r="DE143" s="77"/>
      <c r="DF143" s="77"/>
      <c r="DG143" s="77"/>
      <c r="DH143" s="77"/>
      <c r="DI143" s="77"/>
      <c r="DJ143" s="77"/>
      <c r="DK143" s="77"/>
      <c r="DL143" s="77"/>
      <c r="DM143" s="77"/>
      <c r="DN143" s="77"/>
      <c r="DO143" s="77"/>
      <c r="DP143" s="77"/>
      <c r="DQ143" s="77"/>
      <c r="DR143" s="77"/>
      <c r="DS143" s="77"/>
      <c r="DT143" s="77"/>
      <c r="DU143" s="77"/>
      <c r="DV143" s="77"/>
      <c r="DW143" s="77"/>
      <c r="DX143" s="77"/>
      <c r="DY143" s="77"/>
      <c r="DZ143" s="77"/>
      <c r="EA143" s="77"/>
      <c r="EB143" s="77"/>
      <c r="EC143" s="77"/>
      <c r="ED143" s="77"/>
      <c r="EE143" s="77"/>
      <c r="EF143" s="77"/>
      <c r="EG143" s="77"/>
      <c r="EH143" s="77"/>
      <c r="EI143" s="77"/>
      <c r="EJ143" s="77"/>
      <c r="EK143" s="77"/>
      <c r="EL143" s="77"/>
      <c r="EM143" s="77"/>
      <c r="EN143" s="77"/>
      <c r="EO143" s="77"/>
      <c r="EP143" s="77"/>
      <c r="EQ143" s="77"/>
      <c r="ER143" s="77"/>
      <c r="ES143" s="77"/>
      <c r="ET143" s="77"/>
      <c r="EU143" s="77"/>
      <c r="EV143" s="77"/>
      <c r="EW143" s="77"/>
      <c r="EX143" s="77"/>
      <c r="EY143" s="77"/>
      <c r="EZ143" s="77"/>
      <c r="FA143" s="77"/>
      <c r="FB143" s="77"/>
      <c r="FC143" s="77"/>
      <c r="FD143" s="77"/>
      <c r="FE143" s="77"/>
      <c r="FF143" s="77"/>
      <c r="FG143" s="77"/>
      <c r="FH143" s="77"/>
      <c r="FI143" s="77"/>
      <c r="FJ143" s="77"/>
      <c r="FK143" s="77"/>
      <c r="FL143" s="77"/>
      <c r="FM143" s="77"/>
      <c r="FN143" s="77"/>
      <c r="FO143" s="77"/>
      <c r="FP143" s="77"/>
      <c r="FQ143" s="77"/>
      <c r="FR143" s="77"/>
      <c r="FS143" s="77"/>
      <c r="FT143" s="77"/>
      <c r="FU143" s="77"/>
      <c r="FV143" s="77"/>
      <c r="FW143" s="77"/>
      <c r="FX143" s="77"/>
      <c r="FY143" s="77"/>
      <c r="FZ143" s="77"/>
      <c r="GA143" s="77"/>
      <c r="GB143" s="77"/>
      <c r="GC143" s="77"/>
      <c r="GD143" s="77"/>
      <c r="GE143" s="77"/>
      <c r="GF143" s="77"/>
      <c r="GG143" s="77"/>
      <c r="GH143" s="77"/>
      <c r="GI143" s="77"/>
      <c r="GJ143" s="77"/>
      <c r="GK143" s="77"/>
      <c r="GL143" s="77"/>
      <c r="GM143" s="77"/>
      <c r="GN143" s="77"/>
      <c r="GO143" s="77"/>
      <c r="GP143" s="77"/>
      <c r="GQ143" s="77"/>
      <c r="GR143" s="77"/>
      <c r="GS143" s="77"/>
      <c r="GT143" s="77"/>
      <c r="GU143" s="77"/>
      <c r="GV143" s="77"/>
      <c r="GW143" s="77"/>
      <c r="GX143" s="77"/>
    </row>
    <row r="144" s="5" customFormat="1" ht="16" customHeight="1" spans="1:206">
      <c r="A144" s="102"/>
      <c r="B144" s="98" t="s">
        <v>255</v>
      </c>
      <c r="C144" s="134" t="s">
        <v>264</v>
      </c>
      <c r="D144" s="135" t="s">
        <v>32</v>
      </c>
      <c r="E144" s="108">
        <v>1</v>
      </c>
      <c r="F144" s="58">
        <v>1</v>
      </c>
      <c r="G144" s="109">
        <v>300</v>
      </c>
      <c r="H144" s="110">
        <f t="shared" si="11"/>
        <v>300</v>
      </c>
      <c r="I144" s="152"/>
      <c r="J144" s="121"/>
      <c r="K144" s="122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  <c r="AE144" s="128"/>
      <c r="AF144" s="128"/>
      <c r="AG144" s="128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128"/>
      <c r="AT144" s="128"/>
      <c r="AU144" s="128"/>
      <c r="AV144" s="128"/>
      <c r="AW144" s="128"/>
      <c r="AX144" s="128"/>
      <c r="AY144" s="128"/>
      <c r="AZ144" s="128"/>
      <c r="BA144" s="128"/>
      <c r="BB144" s="128"/>
      <c r="BC144" s="128"/>
      <c r="BD144" s="128"/>
      <c r="BE144" s="128"/>
      <c r="BF144" s="128"/>
      <c r="BG144" s="128"/>
      <c r="BH144" s="128"/>
      <c r="BI144" s="128"/>
      <c r="BJ144" s="128"/>
      <c r="BK144" s="128"/>
      <c r="BL144" s="128"/>
      <c r="BM144" s="128"/>
      <c r="BN144" s="128"/>
      <c r="BO144" s="128"/>
      <c r="BP144" s="128"/>
      <c r="BQ144" s="128"/>
      <c r="BR144" s="128"/>
      <c r="BS144" s="128"/>
      <c r="BT144" s="128"/>
      <c r="BU144" s="128"/>
      <c r="BV144" s="128"/>
      <c r="BW144" s="128"/>
      <c r="BX144" s="128"/>
      <c r="BY144" s="128"/>
      <c r="BZ144" s="128"/>
      <c r="CA144" s="128"/>
      <c r="CB144" s="128"/>
      <c r="CC144" s="128"/>
      <c r="CD144" s="128"/>
      <c r="CE144" s="128"/>
      <c r="CF144" s="128"/>
      <c r="CG144" s="128"/>
      <c r="CH144" s="128"/>
      <c r="CI144" s="128"/>
      <c r="CJ144" s="128"/>
      <c r="CK144" s="128"/>
      <c r="CL144" s="128"/>
      <c r="CM144" s="128"/>
      <c r="CN144" s="128"/>
      <c r="CO144" s="128"/>
      <c r="CP144" s="128"/>
      <c r="CQ144" s="128"/>
      <c r="CR144" s="128"/>
      <c r="CS144" s="128"/>
      <c r="CT144" s="128"/>
      <c r="CU144" s="128"/>
      <c r="CV144" s="128"/>
      <c r="CW144" s="128"/>
      <c r="CX144" s="128"/>
      <c r="CY144" s="128"/>
      <c r="CZ144" s="128"/>
      <c r="DA144" s="128"/>
      <c r="DB144" s="128"/>
      <c r="DC144" s="128"/>
      <c r="DD144" s="128"/>
      <c r="DE144" s="128"/>
      <c r="DF144" s="128"/>
      <c r="DG144" s="128"/>
      <c r="DH144" s="128"/>
      <c r="DI144" s="128"/>
      <c r="DJ144" s="128"/>
      <c r="DK144" s="128"/>
      <c r="DL144" s="128"/>
      <c r="DM144" s="128"/>
      <c r="DN144" s="128"/>
      <c r="DO144" s="128"/>
      <c r="DP144" s="128"/>
      <c r="DQ144" s="128"/>
      <c r="DR144" s="128"/>
      <c r="DS144" s="128"/>
      <c r="DT144" s="128"/>
      <c r="DU144" s="128"/>
      <c r="DV144" s="128"/>
      <c r="DW144" s="128"/>
      <c r="DX144" s="128"/>
      <c r="DY144" s="128"/>
      <c r="DZ144" s="128"/>
      <c r="EA144" s="128"/>
      <c r="EB144" s="128"/>
      <c r="EC144" s="128"/>
      <c r="ED144" s="128"/>
      <c r="EE144" s="128"/>
      <c r="EF144" s="128"/>
      <c r="EG144" s="128"/>
      <c r="EH144" s="128"/>
      <c r="EI144" s="128"/>
      <c r="EJ144" s="128"/>
      <c r="EK144" s="128"/>
      <c r="EL144" s="128"/>
      <c r="EM144" s="128"/>
      <c r="EN144" s="128"/>
      <c r="EO144" s="128"/>
      <c r="EP144" s="128"/>
      <c r="EQ144" s="128"/>
      <c r="ER144" s="128"/>
      <c r="ES144" s="128"/>
      <c r="ET144" s="128"/>
      <c r="EU144" s="128"/>
      <c r="EV144" s="128"/>
      <c r="EW144" s="128"/>
      <c r="EX144" s="128"/>
      <c r="EY144" s="128"/>
      <c r="EZ144" s="128"/>
      <c r="FA144" s="128"/>
      <c r="FB144" s="128"/>
      <c r="FC144" s="128"/>
      <c r="FD144" s="128"/>
      <c r="FE144" s="128"/>
      <c r="FF144" s="128"/>
      <c r="FG144" s="128"/>
      <c r="FH144" s="128"/>
      <c r="FI144" s="128"/>
      <c r="FJ144" s="128"/>
      <c r="FK144" s="128"/>
      <c r="FL144" s="128"/>
      <c r="FM144" s="128"/>
      <c r="FN144" s="128"/>
      <c r="FO144" s="128"/>
      <c r="FP144" s="128"/>
      <c r="FQ144" s="128"/>
      <c r="FR144" s="128"/>
      <c r="FS144" s="128"/>
      <c r="FT144" s="128"/>
      <c r="FU144" s="128"/>
      <c r="FV144" s="128"/>
      <c r="FW144" s="128"/>
      <c r="FX144" s="128"/>
      <c r="FY144" s="128"/>
      <c r="FZ144" s="128"/>
      <c r="GA144" s="128"/>
      <c r="GB144" s="128"/>
      <c r="GC144" s="128"/>
      <c r="GD144" s="128"/>
      <c r="GE144" s="128"/>
      <c r="GF144" s="128"/>
      <c r="GG144" s="128"/>
      <c r="GH144" s="128"/>
      <c r="GI144" s="128"/>
      <c r="GJ144" s="128"/>
      <c r="GK144" s="128"/>
      <c r="GL144" s="128"/>
      <c r="GM144" s="128"/>
      <c r="GN144" s="128"/>
      <c r="GO144" s="128"/>
      <c r="GP144" s="128"/>
      <c r="GQ144" s="128"/>
      <c r="GR144" s="128"/>
      <c r="GS144" s="128"/>
      <c r="GT144" s="128"/>
      <c r="GU144" s="128"/>
      <c r="GV144" s="128"/>
      <c r="GW144" s="128"/>
      <c r="GX144" s="128"/>
    </row>
    <row r="145" s="2" customFormat="1" ht="16" customHeight="1" spans="1:206">
      <c r="A145" s="102" t="s">
        <v>99</v>
      </c>
      <c r="B145" s="37" t="s">
        <v>265</v>
      </c>
      <c r="C145" s="38"/>
      <c r="D145" s="136" t="s">
        <v>32</v>
      </c>
      <c r="E145" s="62">
        <v>1</v>
      </c>
      <c r="F145" s="63">
        <v>1</v>
      </c>
      <c r="G145" s="59">
        <v>300</v>
      </c>
      <c r="H145" s="106">
        <f t="shared" si="11"/>
        <v>300</v>
      </c>
      <c r="I145" s="119"/>
      <c r="J145" s="75"/>
      <c r="K145" s="76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  <c r="BZ145" s="77"/>
      <c r="CA145" s="77"/>
      <c r="CB145" s="77"/>
      <c r="CC145" s="77"/>
      <c r="CD145" s="77"/>
      <c r="CE145" s="77"/>
      <c r="CF145" s="77"/>
      <c r="CG145" s="77"/>
      <c r="CH145" s="77"/>
      <c r="CI145" s="77"/>
      <c r="CJ145" s="77"/>
      <c r="CK145" s="77"/>
      <c r="CL145" s="77"/>
      <c r="CM145" s="77"/>
      <c r="CN145" s="77"/>
      <c r="CO145" s="77"/>
      <c r="CP145" s="77"/>
      <c r="CQ145" s="77"/>
      <c r="CR145" s="77"/>
      <c r="CS145" s="77"/>
      <c r="CT145" s="77"/>
      <c r="CU145" s="77"/>
      <c r="CV145" s="77"/>
      <c r="CW145" s="77"/>
      <c r="CX145" s="77"/>
      <c r="CY145" s="77"/>
      <c r="CZ145" s="77"/>
      <c r="DA145" s="77"/>
      <c r="DB145" s="77"/>
      <c r="DC145" s="77"/>
      <c r="DD145" s="77"/>
      <c r="DE145" s="77"/>
      <c r="DF145" s="77"/>
      <c r="DG145" s="77"/>
      <c r="DH145" s="77"/>
      <c r="DI145" s="77"/>
      <c r="DJ145" s="77"/>
      <c r="DK145" s="77"/>
      <c r="DL145" s="77"/>
      <c r="DM145" s="77"/>
      <c r="DN145" s="77"/>
      <c r="DO145" s="77"/>
      <c r="DP145" s="77"/>
      <c r="DQ145" s="77"/>
      <c r="DR145" s="77"/>
      <c r="DS145" s="77"/>
      <c r="DT145" s="77"/>
      <c r="DU145" s="77"/>
      <c r="DV145" s="77"/>
      <c r="DW145" s="77"/>
      <c r="DX145" s="77"/>
      <c r="DY145" s="77"/>
      <c r="DZ145" s="77"/>
      <c r="EA145" s="77"/>
      <c r="EB145" s="77"/>
      <c r="EC145" s="77"/>
      <c r="ED145" s="77"/>
      <c r="EE145" s="77"/>
      <c r="EF145" s="77"/>
      <c r="EG145" s="77"/>
      <c r="EH145" s="77"/>
      <c r="EI145" s="77"/>
      <c r="EJ145" s="77"/>
      <c r="EK145" s="77"/>
      <c r="EL145" s="77"/>
      <c r="EM145" s="77"/>
      <c r="EN145" s="77"/>
      <c r="EO145" s="77"/>
      <c r="EP145" s="77"/>
      <c r="EQ145" s="77"/>
      <c r="ER145" s="77"/>
      <c r="ES145" s="77"/>
      <c r="ET145" s="77"/>
      <c r="EU145" s="77"/>
      <c r="EV145" s="77"/>
      <c r="EW145" s="77"/>
      <c r="EX145" s="77"/>
      <c r="EY145" s="77"/>
      <c r="EZ145" s="77"/>
      <c r="FA145" s="77"/>
      <c r="FB145" s="77"/>
      <c r="FC145" s="77"/>
      <c r="FD145" s="77"/>
      <c r="FE145" s="77"/>
      <c r="FF145" s="77"/>
      <c r="FG145" s="77"/>
      <c r="FH145" s="77"/>
      <c r="FI145" s="77"/>
      <c r="FJ145" s="77"/>
      <c r="FK145" s="77"/>
      <c r="FL145" s="77"/>
      <c r="FM145" s="77"/>
      <c r="FN145" s="77"/>
      <c r="FO145" s="77"/>
      <c r="FP145" s="77"/>
      <c r="FQ145" s="77"/>
      <c r="FR145" s="77"/>
      <c r="FS145" s="77"/>
      <c r="FT145" s="77"/>
      <c r="FU145" s="77"/>
      <c r="FV145" s="77"/>
      <c r="FW145" s="77"/>
      <c r="FX145" s="77"/>
      <c r="FY145" s="77"/>
      <c r="FZ145" s="77"/>
      <c r="GA145" s="77"/>
      <c r="GB145" s="77"/>
      <c r="GC145" s="77"/>
      <c r="GD145" s="77"/>
      <c r="GE145" s="77"/>
      <c r="GF145" s="77"/>
      <c r="GG145" s="77"/>
      <c r="GH145" s="77"/>
      <c r="GI145" s="77"/>
      <c r="GJ145" s="77"/>
      <c r="GK145" s="77"/>
      <c r="GL145" s="77"/>
      <c r="GM145" s="77"/>
      <c r="GN145" s="77"/>
      <c r="GO145" s="77"/>
      <c r="GP145" s="77"/>
      <c r="GQ145" s="77"/>
      <c r="GR145" s="77"/>
      <c r="GS145" s="77"/>
      <c r="GT145" s="77"/>
      <c r="GU145" s="77"/>
      <c r="GV145" s="77"/>
      <c r="GW145" s="77"/>
      <c r="GX145" s="77"/>
    </row>
    <row r="146" s="2" customFormat="1" ht="16" customHeight="1" spans="1:206">
      <c r="A146" s="102"/>
      <c r="B146" s="37" t="s">
        <v>266</v>
      </c>
      <c r="C146" s="38" t="s">
        <v>267</v>
      </c>
      <c r="D146" s="136" t="s">
        <v>32</v>
      </c>
      <c r="E146" s="62">
        <v>100</v>
      </c>
      <c r="F146" s="63">
        <v>1</v>
      </c>
      <c r="G146" s="59">
        <v>20</v>
      </c>
      <c r="H146" s="106">
        <f t="shared" si="11"/>
        <v>2000</v>
      </c>
      <c r="I146" s="119"/>
      <c r="J146" s="75"/>
      <c r="K146" s="76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  <c r="BC146" s="77"/>
      <c r="BD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  <c r="BZ146" s="77"/>
      <c r="CA146" s="77"/>
      <c r="CB146" s="77"/>
      <c r="CC146" s="77"/>
      <c r="CD146" s="77"/>
      <c r="CE146" s="77"/>
      <c r="CF146" s="77"/>
      <c r="CG146" s="77"/>
      <c r="CH146" s="77"/>
      <c r="CI146" s="77"/>
      <c r="CJ146" s="77"/>
      <c r="CK146" s="77"/>
      <c r="CL146" s="77"/>
      <c r="CM146" s="77"/>
      <c r="CN146" s="77"/>
      <c r="CO146" s="77"/>
      <c r="CP146" s="77"/>
      <c r="CQ146" s="77"/>
      <c r="CR146" s="77"/>
      <c r="CS146" s="77"/>
      <c r="CT146" s="77"/>
      <c r="CU146" s="77"/>
      <c r="CV146" s="77"/>
      <c r="CW146" s="77"/>
      <c r="CX146" s="77"/>
      <c r="CY146" s="77"/>
      <c r="CZ146" s="77"/>
      <c r="DA146" s="77"/>
      <c r="DB146" s="77"/>
      <c r="DC146" s="77"/>
      <c r="DD146" s="77"/>
      <c r="DE146" s="77"/>
      <c r="DF146" s="77"/>
      <c r="DG146" s="77"/>
      <c r="DH146" s="77"/>
      <c r="DI146" s="77"/>
      <c r="DJ146" s="77"/>
      <c r="DK146" s="77"/>
      <c r="DL146" s="77"/>
      <c r="DM146" s="77"/>
      <c r="DN146" s="77"/>
      <c r="DO146" s="77"/>
      <c r="DP146" s="77"/>
      <c r="DQ146" s="77"/>
      <c r="DR146" s="77"/>
      <c r="DS146" s="77"/>
      <c r="DT146" s="77"/>
      <c r="DU146" s="77"/>
      <c r="DV146" s="77"/>
      <c r="DW146" s="77"/>
      <c r="DX146" s="77"/>
      <c r="DY146" s="77"/>
      <c r="DZ146" s="77"/>
      <c r="EA146" s="77"/>
      <c r="EB146" s="77"/>
      <c r="EC146" s="77"/>
      <c r="ED146" s="77"/>
      <c r="EE146" s="77"/>
      <c r="EF146" s="77"/>
      <c r="EG146" s="77"/>
      <c r="EH146" s="77"/>
      <c r="EI146" s="77"/>
      <c r="EJ146" s="77"/>
      <c r="EK146" s="77"/>
      <c r="EL146" s="77"/>
      <c r="EM146" s="77"/>
      <c r="EN146" s="77"/>
      <c r="EO146" s="77"/>
      <c r="EP146" s="77"/>
      <c r="EQ146" s="77"/>
      <c r="ER146" s="77"/>
      <c r="ES146" s="77"/>
      <c r="ET146" s="77"/>
      <c r="EU146" s="77"/>
      <c r="EV146" s="77"/>
      <c r="EW146" s="77"/>
      <c r="EX146" s="77"/>
      <c r="EY146" s="77"/>
      <c r="EZ146" s="77"/>
      <c r="FA146" s="77"/>
      <c r="FB146" s="77"/>
      <c r="FC146" s="77"/>
      <c r="FD146" s="77"/>
      <c r="FE146" s="77"/>
      <c r="FF146" s="77"/>
      <c r="FG146" s="77"/>
      <c r="FH146" s="77"/>
      <c r="FI146" s="77"/>
      <c r="FJ146" s="77"/>
      <c r="FK146" s="77"/>
      <c r="FL146" s="77"/>
      <c r="FM146" s="77"/>
      <c r="FN146" s="77"/>
      <c r="FO146" s="77"/>
      <c r="FP146" s="77"/>
      <c r="FQ146" s="77"/>
      <c r="FR146" s="77"/>
      <c r="FS146" s="77"/>
      <c r="FT146" s="77"/>
      <c r="FU146" s="77"/>
      <c r="FV146" s="77"/>
      <c r="FW146" s="77"/>
      <c r="FX146" s="77"/>
      <c r="FY146" s="77"/>
      <c r="FZ146" s="77"/>
      <c r="GA146" s="77"/>
      <c r="GB146" s="77"/>
      <c r="GC146" s="77"/>
      <c r="GD146" s="77"/>
      <c r="GE146" s="77"/>
      <c r="GF146" s="77"/>
      <c r="GG146" s="77"/>
      <c r="GH146" s="77"/>
      <c r="GI146" s="77"/>
      <c r="GJ146" s="77"/>
      <c r="GK146" s="77"/>
      <c r="GL146" s="77"/>
      <c r="GM146" s="77"/>
      <c r="GN146" s="77"/>
      <c r="GO146" s="77"/>
      <c r="GP146" s="77"/>
      <c r="GQ146" s="77"/>
      <c r="GR146" s="77"/>
      <c r="GS146" s="77"/>
      <c r="GT146" s="77"/>
      <c r="GU146" s="77"/>
      <c r="GV146" s="77"/>
      <c r="GW146" s="77"/>
      <c r="GX146" s="77"/>
    </row>
    <row r="147" s="2" customFormat="1" ht="16" customHeight="1" spans="1:206">
      <c r="A147" s="102"/>
      <c r="B147" s="37" t="s">
        <v>268</v>
      </c>
      <c r="C147" s="38" t="s">
        <v>269</v>
      </c>
      <c r="D147" s="136" t="s">
        <v>32</v>
      </c>
      <c r="E147" s="62">
        <v>100</v>
      </c>
      <c r="F147" s="63">
        <v>1</v>
      </c>
      <c r="G147" s="59">
        <v>80</v>
      </c>
      <c r="H147" s="106">
        <f t="shared" si="11"/>
        <v>8000</v>
      </c>
      <c r="I147" s="119"/>
      <c r="J147" s="75"/>
      <c r="K147" s="76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  <c r="DC147" s="77"/>
      <c r="DD147" s="77"/>
      <c r="DE147" s="77"/>
      <c r="DF147" s="77"/>
      <c r="DG147" s="77"/>
      <c r="DH147" s="77"/>
      <c r="DI147" s="77"/>
      <c r="DJ147" s="77"/>
      <c r="DK147" s="77"/>
      <c r="DL147" s="77"/>
      <c r="DM147" s="77"/>
      <c r="DN147" s="77"/>
      <c r="DO147" s="77"/>
      <c r="DP147" s="77"/>
      <c r="DQ147" s="77"/>
      <c r="DR147" s="77"/>
      <c r="DS147" s="77"/>
      <c r="DT147" s="77"/>
      <c r="DU147" s="77"/>
      <c r="DV147" s="77"/>
      <c r="DW147" s="77"/>
      <c r="DX147" s="77"/>
      <c r="DY147" s="77"/>
      <c r="DZ147" s="77"/>
      <c r="EA147" s="77"/>
      <c r="EB147" s="77"/>
      <c r="EC147" s="77"/>
      <c r="ED147" s="77"/>
      <c r="EE147" s="77"/>
      <c r="EF147" s="77"/>
      <c r="EG147" s="77"/>
      <c r="EH147" s="77"/>
      <c r="EI147" s="77"/>
      <c r="EJ147" s="77"/>
      <c r="EK147" s="77"/>
      <c r="EL147" s="77"/>
      <c r="EM147" s="77"/>
      <c r="EN147" s="77"/>
      <c r="EO147" s="77"/>
      <c r="EP147" s="77"/>
      <c r="EQ147" s="77"/>
      <c r="ER147" s="77"/>
      <c r="ES147" s="77"/>
      <c r="ET147" s="77"/>
      <c r="EU147" s="77"/>
      <c r="EV147" s="77"/>
      <c r="EW147" s="77"/>
      <c r="EX147" s="77"/>
      <c r="EY147" s="77"/>
      <c r="EZ147" s="77"/>
      <c r="FA147" s="77"/>
      <c r="FB147" s="77"/>
      <c r="FC147" s="77"/>
      <c r="FD147" s="77"/>
      <c r="FE147" s="77"/>
      <c r="FF147" s="77"/>
      <c r="FG147" s="77"/>
      <c r="FH147" s="77"/>
      <c r="FI147" s="77"/>
      <c r="FJ147" s="77"/>
      <c r="FK147" s="77"/>
      <c r="FL147" s="77"/>
      <c r="FM147" s="77"/>
      <c r="FN147" s="77"/>
      <c r="FO147" s="77"/>
      <c r="FP147" s="77"/>
      <c r="FQ147" s="77"/>
      <c r="FR147" s="77"/>
      <c r="FS147" s="77"/>
      <c r="FT147" s="77"/>
      <c r="FU147" s="77"/>
      <c r="FV147" s="77"/>
      <c r="FW147" s="77"/>
      <c r="FX147" s="77"/>
      <c r="FY147" s="77"/>
      <c r="FZ147" s="77"/>
      <c r="GA147" s="77"/>
      <c r="GB147" s="77"/>
      <c r="GC147" s="77"/>
      <c r="GD147" s="77"/>
      <c r="GE147" s="77"/>
      <c r="GF147" s="77"/>
      <c r="GG147" s="77"/>
      <c r="GH147" s="77"/>
      <c r="GI147" s="77"/>
      <c r="GJ147" s="77"/>
      <c r="GK147" s="77"/>
      <c r="GL147" s="77"/>
      <c r="GM147" s="77"/>
      <c r="GN147" s="77"/>
      <c r="GO147" s="77"/>
      <c r="GP147" s="77"/>
      <c r="GQ147" s="77"/>
      <c r="GR147" s="77"/>
      <c r="GS147" s="77"/>
      <c r="GT147" s="77"/>
      <c r="GU147" s="77"/>
      <c r="GV147" s="77"/>
      <c r="GW147" s="77"/>
      <c r="GX147" s="77"/>
    </row>
    <row r="148" s="2" customFormat="1" ht="16" customHeight="1" spans="1:206">
      <c r="A148" s="102"/>
      <c r="B148" s="37" t="s">
        <v>257</v>
      </c>
      <c r="C148" s="38" t="s">
        <v>258</v>
      </c>
      <c r="D148" s="136" t="s">
        <v>32</v>
      </c>
      <c r="E148" s="62">
        <v>20</v>
      </c>
      <c r="F148" s="63">
        <v>1</v>
      </c>
      <c r="G148" s="59">
        <v>5</v>
      </c>
      <c r="H148" s="106">
        <f t="shared" si="11"/>
        <v>100</v>
      </c>
      <c r="I148" s="119"/>
      <c r="J148" s="75"/>
      <c r="K148" s="76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  <c r="BX148" s="77"/>
      <c r="BY148" s="77"/>
      <c r="BZ148" s="77"/>
      <c r="CA148" s="77"/>
      <c r="CB148" s="77"/>
      <c r="CC148" s="77"/>
      <c r="CD148" s="77"/>
      <c r="CE148" s="77"/>
      <c r="CF148" s="77"/>
      <c r="CG148" s="77"/>
      <c r="CH148" s="77"/>
      <c r="CI148" s="77"/>
      <c r="CJ148" s="77"/>
      <c r="CK148" s="77"/>
      <c r="CL148" s="77"/>
      <c r="CM148" s="77"/>
      <c r="CN148" s="77"/>
      <c r="CO148" s="77"/>
      <c r="CP148" s="77"/>
      <c r="CQ148" s="77"/>
      <c r="CR148" s="77"/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  <c r="DC148" s="77"/>
      <c r="DD148" s="77"/>
      <c r="DE148" s="77"/>
      <c r="DF148" s="77"/>
      <c r="DG148" s="77"/>
      <c r="DH148" s="77"/>
      <c r="DI148" s="77"/>
      <c r="DJ148" s="77"/>
      <c r="DK148" s="77"/>
      <c r="DL148" s="77"/>
      <c r="DM148" s="77"/>
      <c r="DN148" s="77"/>
      <c r="DO148" s="77"/>
      <c r="DP148" s="77"/>
      <c r="DQ148" s="77"/>
      <c r="DR148" s="77"/>
      <c r="DS148" s="77"/>
      <c r="DT148" s="77"/>
      <c r="DU148" s="77"/>
      <c r="DV148" s="77"/>
      <c r="DW148" s="77"/>
      <c r="DX148" s="77"/>
      <c r="DY148" s="77"/>
      <c r="DZ148" s="77"/>
      <c r="EA148" s="77"/>
      <c r="EB148" s="77"/>
      <c r="EC148" s="77"/>
      <c r="ED148" s="77"/>
      <c r="EE148" s="77"/>
      <c r="EF148" s="77"/>
      <c r="EG148" s="77"/>
      <c r="EH148" s="77"/>
      <c r="EI148" s="77"/>
      <c r="EJ148" s="77"/>
      <c r="EK148" s="77"/>
      <c r="EL148" s="77"/>
      <c r="EM148" s="77"/>
      <c r="EN148" s="77"/>
      <c r="EO148" s="77"/>
      <c r="EP148" s="77"/>
      <c r="EQ148" s="77"/>
      <c r="ER148" s="77"/>
      <c r="ES148" s="77"/>
      <c r="ET148" s="77"/>
      <c r="EU148" s="77"/>
      <c r="EV148" s="77"/>
      <c r="EW148" s="77"/>
      <c r="EX148" s="77"/>
      <c r="EY148" s="77"/>
      <c r="EZ148" s="77"/>
      <c r="FA148" s="77"/>
      <c r="FB148" s="77"/>
      <c r="FC148" s="77"/>
      <c r="FD148" s="77"/>
      <c r="FE148" s="77"/>
      <c r="FF148" s="77"/>
      <c r="FG148" s="77"/>
      <c r="FH148" s="77"/>
      <c r="FI148" s="77"/>
      <c r="FJ148" s="77"/>
      <c r="FK148" s="77"/>
      <c r="FL148" s="77"/>
      <c r="FM148" s="77"/>
      <c r="FN148" s="77"/>
      <c r="FO148" s="77"/>
      <c r="FP148" s="77"/>
      <c r="FQ148" s="77"/>
      <c r="FR148" s="77"/>
      <c r="FS148" s="77"/>
      <c r="FT148" s="77"/>
      <c r="FU148" s="77"/>
      <c r="FV148" s="77"/>
      <c r="FW148" s="77"/>
      <c r="FX148" s="77"/>
      <c r="FY148" s="77"/>
      <c r="FZ148" s="77"/>
      <c r="GA148" s="77"/>
      <c r="GB148" s="77"/>
      <c r="GC148" s="77"/>
      <c r="GD148" s="77"/>
      <c r="GE148" s="77"/>
      <c r="GF148" s="77"/>
      <c r="GG148" s="77"/>
      <c r="GH148" s="77"/>
      <c r="GI148" s="77"/>
      <c r="GJ148" s="77"/>
      <c r="GK148" s="77"/>
      <c r="GL148" s="77"/>
      <c r="GM148" s="77"/>
      <c r="GN148" s="77"/>
      <c r="GO148" s="77"/>
      <c r="GP148" s="77"/>
      <c r="GQ148" s="77"/>
      <c r="GR148" s="77"/>
      <c r="GS148" s="77"/>
      <c r="GT148" s="77"/>
      <c r="GU148" s="77"/>
      <c r="GV148" s="77"/>
      <c r="GW148" s="77"/>
      <c r="GX148" s="77"/>
    </row>
    <row r="149" s="2" customFormat="1" ht="16" customHeight="1" spans="1:206">
      <c r="A149" s="102"/>
      <c r="B149" s="37" t="s">
        <v>263</v>
      </c>
      <c r="C149" s="38"/>
      <c r="D149" s="136" t="s">
        <v>32</v>
      </c>
      <c r="E149" s="62">
        <v>6</v>
      </c>
      <c r="F149" s="63">
        <v>1</v>
      </c>
      <c r="G149" s="59">
        <v>100</v>
      </c>
      <c r="H149" s="106">
        <f t="shared" si="11"/>
        <v>600</v>
      </c>
      <c r="I149" s="119"/>
      <c r="J149" s="75"/>
      <c r="K149" s="76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  <c r="BZ149" s="77"/>
      <c r="CA149" s="77"/>
      <c r="CB149" s="77"/>
      <c r="CC149" s="77"/>
      <c r="CD149" s="77"/>
      <c r="CE149" s="77"/>
      <c r="CF149" s="77"/>
      <c r="CG149" s="77"/>
      <c r="CH149" s="77"/>
      <c r="CI149" s="77"/>
      <c r="CJ149" s="77"/>
      <c r="CK149" s="77"/>
      <c r="CL149" s="77"/>
      <c r="CM149" s="77"/>
      <c r="CN149" s="77"/>
      <c r="CO149" s="77"/>
      <c r="CP149" s="77"/>
      <c r="CQ149" s="77"/>
      <c r="CR149" s="77"/>
      <c r="CS149" s="77"/>
      <c r="CT149" s="77"/>
      <c r="CU149" s="77"/>
      <c r="CV149" s="77"/>
      <c r="CW149" s="77"/>
      <c r="CX149" s="77"/>
      <c r="CY149" s="77"/>
      <c r="CZ149" s="77"/>
      <c r="DA149" s="77"/>
      <c r="DB149" s="77"/>
      <c r="DC149" s="77"/>
      <c r="DD149" s="77"/>
      <c r="DE149" s="77"/>
      <c r="DF149" s="77"/>
      <c r="DG149" s="77"/>
      <c r="DH149" s="77"/>
      <c r="DI149" s="77"/>
      <c r="DJ149" s="77"/>
      <c r="DK149" s="77"/>
      <c r="DL149" s="77"/>
      <c r="DM149" s="77"/>
      <c r="DN149" s="77"/>
      <c r="DO149" s="77"/>
      <c r="DP149" s="77"/>
      <c r="DQ149" s="77"/>
      <c r="DR149" s="77"/>
      <c r="DS149" s="77"/>
      <c r="DT149" s="77"/>
      <c r="DU149" s="77"/>
      <c r="DV149" s="77"/>
      <c r="DW149" s="77"/>
      <c r="DX149" s="77"/>
      <c r="DY149" s="77"/>
      <c r="DZ149" s="77"/>
      <c r="EA149" s="77"/>
      <c r="EB149" s="77"/>
      <c r="EC149" s="77"/>
      <c r="ED149" s="77"/>
      <c r="EE149" s="77"/>
      <c r="EF149" s="77"/>
      <c r="EG149" s="77"/>
      <c r="EH149" s="77"/>
      <c r="EI149" s="77"/>
      <c r="EJ149" s="77"/>
      <c r="EK149" s="77"/>
      <c r="EL149" s="77"/>
      <c r="EM149" s="77"/>
      <c r="EN149" s="77"/>
      <c r="EO149" s="77"/>
      <c r="EP149" s="77"/>
      <c r="EQ149" s="77"/>
      <c r="ER149" s="77"/>
      <c r="ES149" s="77"/>
      <c r="ET149" s="77"/>
      <c r="EU149" s="77"/>
      <c r="EV149" s="77"/>
      <c r="EW149" s="77"/>
      <c r="EX149" s="77"/>
      <c r="EY149" s="77"/>
      <c r="EZ149" s="77"/>
      <c r="FA149" s="77"/>
      <c r="FB149" s="77"/>
      <c r="FC149" s="77"/>
      <c r="FD149" s="77"/>
      <c r="FE149" s="77"/>
      <c r="FF149" s="77"/>
      <c r="FG149" s="77"/>
      <c r="FH149" s="77"/>
      <c r="FI149" s="77"/>
      <c r="FJ149" s="77"/>
      <c r="FK149" s="77"/>
      <c r="FL149" s="77"/>
      <c r="FM149" s="77"/>
      <c r="FN149" s="77"/>
      <c r="FO149" s="77"/>
      <c r="FP149" s="77"/>
      <c r="FQ149" s="77"/>
      <c r="FR149" s="77"/>
      <c r="FS149" s="77"/>
      <c r="FT149" s="77"/>
      <c r="FU149" s="77"/>
      <c r="FV149" s="77"/>
      <c r="FW149" s="77"/>
      <c r="FX149" s="77"/>
      <c r="FY149" s="77"/>
      <c r="FZ149" s="77"/>
      <c r="GA149" s="77"/>
      <c r="GB149" s="77"/>
      <c r="GC149" s="77"/>
      <c r="GD149" s="77"/>
      <c r="GE149" s="77"/>
      <c r="GF149" s="77"/>
      <c r="GG149" s="77"/>
      <c r="GH149" s="77"/>
      <c r="GI149" s="77"/>
      <c r="GJ149" s="77"/>
      <c r="GK149" s="77"/>
      <c r="GL149" s="77"/>
      <c r="GM149" s="77"/>
      <c r="GN149" s="77"/>
      <c r="GO149" s="77"/>
      <c r="GP149" s="77"/>
      <c r="GQ149" s="77"/>
      <c r="GR149" s="77"/>
      <c r="GS149" s="77"/>
      <c r="GT149" s="77"/>
      <c r="GU149" s="77"/>
      <c r="GV149" s="77"/>
      <c r="GW149" s="77"/>
      <c r="GX149" s="77"/>
    </row>
    <row r="150" s="2" customFormat="1" ht="16" customHeight="1" spans="1:206">
      <c r="A150" s="102"/>
      <c r="B150" s="37" t="s">
        <v>270</v>
      </c>
      <c r="C150" s="38" t="s">
        <v>271</v>
      </c>
      <c r="D150" s="136" t="s">
        <v>32</v>
      </c>
      <c r="E150" s="62">
        <v>10</v>
      </c>
      <c r="F150" s="63">
        <v>1</v>
      </c>
      <c r="G150" s="59">
        <v>10</v>
      </c>
      <c r="H150" s="106">
        <f t="shared" si="11"/>
        <v>100</v>
      </c>
      <c r="I150" s="119"/>
      <c r="J150" s="75"/>
      <c r="K150" s="76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  <c r="BZ150" s="77"/>
      <c r="CA150" s="77"/>
      <c r="CB150" s="77"/>
      <c r="CC150" s="77"/>
      <c r="CD150" s="77"/>
      <c r="CE150" s="77"/>
      <c r="CF150" s="77"/>
      <c r="CG150" s="77"/>
      <c r="CH150" s="77"/>
      <c r="CI150" s="77"/>
      <c r="CJ150" s="77"/>
      <c r="CK150" s="77"/>
      <c r="CL150" s="77"/>
      <c r="CM150" s="77"/>
      <c r="CN150" s="77"/>
      <c r="CO150" s="77"/>
      <c r="CP150" s="77"/>
      <c r="CQ150" s="77"/>
      <c r="CR150" s="77"/>
      <c r="CS150" s="77"/>
      <c r="CT150" s="77"/>
      <c r="CU150" s="77"/>
      <c r="CV150" s="77"/>
      <c r="CW150" s="77"/>
      <c r="CX150" s="77"/>
      <c r="CY150" s="77"/>
      <c r="CZ150" s="77"/>
      <c r="DA150" s="77"/>
      <c r="DB150" s="77"/>
      <c r="DC150" s="77"/>
      <c r="DD150" s="77"/>
      <c r="DE150" s="77"/>
      <c r="DF150" s="77"/>
      <c r="DG150" s="77"/>
      <c r="DH150" s="77"/>
      <c r="DI150" s="77"/>
      <c r="DJ150" s="77"/>
      <c r="DK150" s="77"/>
      <c r="DL150" s="77"/>
      <c r="DM150" s="77"/>
      <c r="DN150" s="77"/>
      <c r="DO150" s="77"/>
      <c r="DP150" s="77"/>
      <c r="DQ150" s="77"/>
      <c r="DR150" s="77"/>
      <c r="DS150" s="77"/>
      <c r="DT150" s="77"/>
      <c r="DU150" s="77"/>
      <c r="DV150" s="77"/>
      <c r="DW150" s="77"/>
      <c r="DX150" s="77"/>
      <c r="DY150" s="77"/>
      <c r="DZ150" s="77"/>
      <c r="EA150" s="77"/>
      <c r="EB150" s="77"/>
      <c r="EC150" s="77"/>
      <c r="ED150" s="77"/>
      <c r="EE150" s="77"/>
      <c r="EF150" s="77"/>
      <c r="EG150" s="77"/>
      <c r="EH150" s="77"/>
      <c r="EI150" s="77"/>
      <c r="EJ150" s="77"/>
      <c r="EK150" s="77"/>
      <c r="EL150" s="77"/>
      <c r="EM150" s="77"/>
      <c r="EN150" s="77"/>
      <c r="EO150" s="77"/>
      <c r="EP150" s="77"/>
      <c r="EQ150" s="77"/>
      <c r="ER150" s="77"/>
      <c r="ES150" s="77"/>
      <c r="ET150" s="77"/>
      <c r="EU150" s="77"/>
      <c r="EV150" s="77"/>
      <c r="EW150" s="77"/>
      <c r="EX150" s="77"/>
      <c r="EY150" s="77"/>
      <c r="EZ150" s="77"/>
      <c r="FA150" s="77"/>
      <c r="FB150" s="77"/>
      <c r="FC150" s="77"/>
      <c r="FD150" s="77"/>
      <c r="FE150" s="77"/>
      <c r="FF150" s="77"/>
      <c r="FG150" s="77"/>
      <c r="FH150" s="77"/>
      <c r="FI150" s="77"/>
      <c r="FJ150" s="77"/>
      <c r="FK150" s="77"/>
      <c r="FL150" s="77"/>
      <c r="FM150" s="77"/>
      <c r="FN150" s="77"/>
      <c r="FO150" s="77"/>
      <c r="FP150" s="77"/>
      <c r="FQ150" s="77"/>
      <c r="FR150" s="77"/>
      <c r="FS150" s="77"/>
      <c r="FT150" s="77"/>
      <c r="FU150" s="77"/>
      <c r="FV150" s="77"/>
      <c r="FW150" s="77"/>
      <c r="FX150" s="77"/>
      <c r="FY150" s="77"/>
      <c r="FZ150" s="77"/>
      <c r="GA150" s="77"/>
      <c r="GB150" s="77"/>
      <c r="GC150" s="77"/>
      <c r="GD150" s="77"/>
      <c r="GE150" s="77"/>
      <c r="GF150" s="77"/>
      <c r="GG150" s="77"/>
      <c r="GH150" s="77"/>
      <c r="GI150" s="77"/>
      <c r="GJ150" s="77"/>
      <c r="GK150" s="77"/>
      <c r="GL150" s="77"/>
      <c r="GM150" s="77"/>
      <c r="GN150" s="77"/>
      <c r="GO150" s="77"/>
      <c r="GP150" s="77"/>
      <c r="GQ150" s="77"/>
      <c r="GR150" s="77"/>
      <c r="GS150" s="77"/>
      <c r="GT150" s="77"/>
      <c r="GU150" s="77"/>
      <c r="GV150" s="77"/>
      <c r="GW150" s="77"/>
      <c r="GX150" s="77"/>
    </row>
    <row r="151" s="2" customFormat="1" ht="16" customHeight="1" spans="1:206">
      <c r="A151" s="102"/>
      <c r="B151" s="37" t="s">
        <v>272</v>
      </c>
      <c r="C151" s="38"/>
      <c r="D151" s="136" t="s">
        <v>32</v>
      </c>
      <c r="E151" s="62">
        <v>10</v>
      </c>
      <c r="F151" s="63">
        <v>1</v>
      </c>
      <c r="G151" s="59">
        <v>300</v>
      </c>
      <c r="H151" s="106">
        <f t="shared" si="11"/>
        <v>3000</v>
      </c>
      <c r="I151" s="119"/>
      <c r="J151" s="75"/>
      <c r="K151" s="76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7"/>
      <c r="BZ151" s="77"/>
      <c r="CA151" s="77"/>
      <c r="CB151" s="77"/>
      <c r="CC151" s="77"/>
      <c r="CD151" s="77"/>
      <c r="CE151" s="77"/>
      <c r="CF151" s="77"/>
      <c r="CG151" s="77"/>
      <c r="CH151" s="77"/>
      <c r="CI151" s="77"/>
      <c r="CJ151" s="77"/>
      <c r="CK151" s="77"/>
      <c r="CL151" s="77"/>
      <c r="CM151" s="77"/>
      <c r="CN151" s="77"/>
      <c r="CO151" s="77"/>
      <c r="CP151" s="77"/>
      <c r="CQ151" s="77"/>
      <c r="CR151" s="77"/>
      <c r="CS151" s="77"/>
      <c r="CT151" s="77"/>
      <c r="CU151" s="77"/>
      <c r="CV151" s="77"/>
      <c r="CW151" s="77"/>
      <c r="CX151" s="77"/>
      <c r="CY151" s="77"/>
      <c r="CZ151" s="77"/>
      <c r="DA151" s="77"/>
      <c r="DB151" s="77"/>
      <c r="DC151" s="77"/>
      <c r="DD151" s="77"/>
      <c r="DE151" s="77"/>
      <c r="DF151" s="77"/>
      <c r="DG151" s="77"/>
      <c r="DH151" s="77"/>
      <c r="DI151" s="77"/>
      <c r="DJ151" s="77"/>
      <c r="DK151" s="77"/>
      <c r="DL151" s="77"/>
      <c r="DM151" s="77"/>
      <c r="DN151" s="77"/>
      <c r="DO151" s="77"/>
      <c r="DP151" s="77"/>
      <c r="DQ151" s="77"/>
      <c r="DR151" s="77"/>
      <c r="DS151" s="77"/>
      <c r="DT151" s="77"/>
      <c r="DU151" s="77"/>
      <c r="DV151" s="77"/>
      <c r="DW151" s="77"/>
      <c r="DX151" s="77"/>
      <c r="DY151" s="77"/>
      <c r="DZ151" s="77"/>
      <c r="EA151" s="77"/>
      <c r="EB151" s="77"/>
      <c r="EC151" s="77"/>
      <c r="ED151" s="77"/>
      <c r="EE151" s="77"/>
      <c r="EF151" s="77"/>
      <c r="EG151" s="77"/>
      <c r="EH151" s="77"/>
      <c r="EI151" s="77"/>
      <c r="EJ151" s="77"/>
      <c r="EK151" s="77"/>
      <c r="EL151" s="77"/>
      <c r="EM151" s="77"/>
      <c r="EN151" s="77"/>
      <c r="EO151" s="77"/>
      <c r="EP151" s="77"/>
      <c r="EQ151" s="77"/>
      <c r="ER151" s="77"/>
      <c r="ES151" s="77"/>
      <c r="ET151" s="77"/>
      <c r="EU151" s="77"/>
      <c r="EV151" s="77"/>
      <c r="EW151" s="77"/>
      <c r="EX151" s="77"/>
      <c r="EY151" s="77"/>
      <c r="EZ151" s="77"/>
      <c r="FA151" s="77"/>
      <c r="FB151" s="77"/>
      <c r="FC151" s="77"/>
      <c r="FD151" s="77"/>
      <c r="FE151" s="77"/>
      <c r="FF151" s="77"/>
      <c r="FG151" s="77"/>
      <c r="FH151" s="77"/>
      <c r="FI151" s="77"/>
      <c r="FJ151" s="77"/>
      <c r="FK151" s="77"/>
      <c r="FL151" s="77"/>
      <c r="FM151" s="77"/>
      <c r="FN151" s="77"/>
      <c r="FO151" s="77"/>
      <c r="FP151" s="77"/>
      <c r="FQ151" s="77"/>
      <c r="FR151" s="77"/>
      <c r="FS151" s="77"/>
      <c r="FT151" s="77"/>
      <c r="FU151" s="77"/>
      <c r="FV151" s="77"/>
      <c r="FW151" s="77"/>
      <c r="FX151" s="77"/>
      <c r="FY151" s="77"/>
      <c r="FZ151" s="77"/>
      <c r="GA151" s="77"/>
      <c r="GB151" s="77"/>
      <c r="GC151" s="77"/>
      <c r="GD151" s="77"/>
      <c r="GE151" s="77"/>
      <c r="GF151" s="77"/>
      <c r="GG151" s="77"/>
      <c r="GH151" s="77"/>
      <c r="GI151" s="77"/>
      <c r="GJ151" s="77"/>
      <c r="GK151" s="77"/>
      <c r="GL151" s="77"/>
      <c r="GM151" s="77"/>
      <c r="GN151" s="77"/>
      <c r="GO151" s="77"/>
      <c r="GP151" s="77"/>
      <c r="GQ151" s="77"/>
      <c r="GR151" s="77"/>
      <c r="GS151" s="77"/>
      <c r="GT151" s="77"/>
      <c r="GU151" s="77"/>
      <c r="GV151" s="77"/>
      <c r="GW151" s="77"/>
      <c r="GX151" s="77"/>
    </row>
    <row r="152" s="2" customFormat="1" ht="16" customHeight="1" spans="1:206">
      <c r="A152" s="102"/>
      <c r="B152" s="37" t="s">
        <v>273</v>
      </c>
      <c r="C152" s="38" t="s">
        <v>274</v>
      </c>
      <c r="D152" s="136" t="s">
        <v>32</v>
      </c>
      <c r="E152" s="62">
        <v>100</v>
      </c>
      <c r="F152" s="63">
        <v>1</v>
      </c>
      <c r="G152" s="59">
        <v>10</v>
      </c>
      <c r="H152" s="106">
        <f t="shared" si="11"/>
        <v>1000</v>
      </c>
      <c r="I152" s="119"/>
      <c r="J152" s="75"/>
      <c r="K152" s="76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  <c r="BZ152" s="77"/>
      <c r="CA152" s="77"/>
      <c r="CB152" s="77"/>
      <c r="CC152" s="77"/>
      <c r="CD152" s="77"/>
      <c r="CE152" s="77"/>
      <c r="CF152" s="77"/>
      <c r="CG152" s="77"/>
      <c r="CH152" s="77"/>
      <c r="CI152" s="77"/>
      <c r="CJ152" s="77"/>
      <c r="CK152" s="77"/>
      <c r="CL152" s="77"/>
      <c r="CM152" s="77"/>
      <c r="CN152" s="77"/>
      <c r="CO152" s="77"/>
      <c r="CP152" s="77"/>
      <c r="CQ152" s="77"/>
      <c r="CR152" s="77"/>
      <c r="CS152" s="77"/>
      <c r="CT152" s="77"/>
      <c r="CU152" s="77"/>
      <c r="CV152" s="77"/>
      <c r="CW152" s="77"/>
      <c r="CX152" s="77"/>
      <c r="CY152" s="77"/>
      <c r="CZ152" s="77"/>
      <c r="DA152" s="77"/>
      <c r="DB152" s="77"/>
      <c r="DC152" s="77"/>
      <c r="DD152" s="77"/>
      <c r="DE152" s="77"/>
      <c r="DF152" s="77"/>
      <c r="DG152" s="77"/>
      <c r="DH152" s="77"/>
      <c r="DI152" s="77"/>
      <c r="DJ152" s="77"/>
      <c r="DK152" s="77"/>
      <c r="DL152" s="77"/>
      <c r="DM152" s="77"/>
      <c r="DN152" s="77"/>
      <c r="DO152" s="77"/>
      <c r="DP152" s="77"/>
      <c r="DQ152" s="77"/>
      <c r="DR152" s="77"/>
      <c r="DS152" s="77"/>
      <c r="DT152" s="77"/>
      <c r="DU152" s="77"/>
      <c r="DV152" s="77"/>
      <c r="DW152" s="77"/>
      <c r="DX152" s="77"/>
      <c r="DY152" s="77"/>
      <c r="DZ152" s="77"/>
      <c r="EA152" s="77"/>
      <c r="EB152" s="77"/>
      <c r="EC152" s="77"/>
      <c r="ED152" s="77"/>
      <c r="EE152" s="77"/>
      <c r="EF152" s="77"/>
      <c r="EG152" s="77"/>
      <c r="EH152" s="77"/>
      <c r="EI152" s="77"/>
      <c r="EJ152" s="77"/>
      <c r="EK152" s="77"/>
      <c r="EL152" s="77"/>
      <c r="EM152" s="77"/>
      <c r="EN152" s="77"/>
      <c r="EO152" s="77"/>
      <c r="EP152" s="77"/>
      <c r="EQ152" s="77"/>
      <c r="ER152" s="77"/>
      <c r="ES152" s="77"/>
      <c r="ET152" s="77"/>
      <c r="EU152" s="77"/>
      <c r="EV152" s="77"/>
      <c r="EW152" s="77"/>
      <c r="EX152" s="77"/>
      <c r="EY152" s="77"/>
      <c r="EZ152" s="77"/>
      <c r="FA152" s="77"/>
      <c r="FB152" s="77"/>
      <c r="FC152" s="77"/>
      <c r="FD152" s="77"/>
      <c r="FE152" s="77"/>
      <c r="FF152" s="77"/>
      <c r="FG152" s="77"/>
      <c r="FH152" s="77"/>
      <c r="FI152" s="77"/>
      <c r="FJ152" s="77"/>
      <c r="FK152" s="77"/>
      <c r="FL152" s="77"/>
      <c r="FM152" s="77"/>
      <c r="FN152" s="77"/>
      <c r="FO152" s="77"/>
      <c r="FP152" s="77"/>
      <c r="FQ152" s="77"/>
      <c r="FR152" s="77"/>
      <c r="FS152" s="77"/>
      <c r="FT152" s="77"/>
      <c r="FU152" s="77"/>
      <c r="FV152" s="77"/>
      <c r="FW152" s="77"/>
      <c r="FX152" s="77"/>
      <c r="FY152" s="77"/>
      <c r="FZ152" s="77"/>
      <c r="GA152" s="77"/>
      <c r="GB152" s="77"/>
      <c r="GC152" s="77"/>
      <c r="GD152" s="77"/>
      <c r="GE152" s="77"/>
      <c r="GF152" s="77"/>
      <c r="GG152" s="77"/>
      <c r="GH152" s="77"/>
      <c r="GI152" s="77"/>
      <c r="GJ152" s="77"/>
      <c r="GK152" s="77"/>
      <c r="GL152" s="77"/>
      <c r="GM152" s="77"/>
      <c r="GN152" s="77"/>
      <c r="GO152" s="77"/>
      <c r="GP152" s="77"/>
      <c r="GQ152" s="77"/>
      <c r="GR152" s="77"/>
      <c r="GS152" s="77"/>
      <c r="GT152" s="77"/>
      <c r="GU152" s="77"/>
      <c r="GV152" s="77"/>
      <c r="GW152" s="77"/>
      <c r="GX152" s="77"/>
    </row>
    <row r="153" s="2" customFormat="1" ht="16" customHeight="1" spans="1:206">
      <c r="A153" s="102"/>
      <c r="B153" s="37" t="s">
        <v>275</v>
      </c>
      <c r="C153" s="38" t="s">
        <v>276</v>
      </c>
      <c r="D153" s="136" t="s">
        <v>32</v>
      </c>
      <c r="E153" s="62">
        <v>10</v>
      </c>
      <c r="F153" s="63">
        <v>1</v>
      </c>
      <c r="G153" s="59">
        <v>100</v>
      </c>
      <c r="H153" s="106">
        <f t="shared" si="11"/>
        <v>1000</v>
      </c>
      <c r="I153" s="119"/>
      <c r="J153" s="75"/>
      <c r="K153" s="76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7"/>
      <c r="CA153" s="77"/>
      <c r="CB153" s="77"/>
      <c r="CC153" s="77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7"/>
      <c r="CO153" s="77"/>
      <c r="CP153" s="77"/>
      <c r="CQ153" s="77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7"/>
      <c r="DC153" s="77"/>
      <c r="DD153" s="77"/>
      <c r="DE153" s="77"/>
      <c r="DF153" s="77"/>
      <c r="DG153" s="77"/>
      <c r="DH153" s="77"/>
      <c r="DI153" s="77"/>
      <c r="DJ153" s="77"/>
      <c r="DK153" s="77"/>
      <c r="DL153" s="77"/>
      <c r="DM153" s="77"/>
      <c r="DN153" s="77"/>
      <c r="DO153" s="77"/>
      <c r="DP153" s="77"/>
      <c r="DQ153" s="77"/>
      <c r="DR153" s="77"/>
      <c r="DS153" s="77"/>
      <c r="DT153" s="77"/>
      <c r="DU153" s="77"/>
      <c r="DV153" s="77"/>
      <c r="DW153" s="77"/>
      <c r="DX153" s="77"/>
      <c r="DY153" s="77"/>
      <c r="DZ153" s="77"/>
      <c r="EA153" s="77"/>
      <c r="EB153" s="77"/>
      <c r="EC153" s="77"/>
      <c r="ED153" s="77"/>
      <c r="EE153" s="77"/>
      <c r="EF153" s="77"/>
      <c r="EG153" s="77"/>
      <c r="EH153" s="77"/>
      <c r="EI153" s="77"/>
      <c r="EJ153" s="77"/>
      <c r="EK153" s="77"/>
      <c r="EL153" s="77"/>
      <c r="EM153" s="77"/>
      <c r="EN153" s="77"/>
      <c r="EO153" s="77"/>
      <c r="EP153" s="77"/>
      <c r="EQ153" s="77"/>
      <c r="ER153" s="77"/>
      <c r="ES153" s="77"/>
      <c r="ET153" s="77"/>
      <c r="EU153" s="77"/>
      <c r="EV153" s="77"/>
      <c r="EW153" s="77"/>
      <c r="EX153" s="77"/>
      <c r="EY153" s="77"/>
      <c r="EZ153" s="77"/>
      <c r="FA153" s="77"/>
      <c r="FB153" s="77"/>
      <c r="FC153" s="77"/>
      <c r="FD153" s="77"/>
      <c r="FE153" s="77"/>
      <c r="FF153" s="77"/>
      <c r="FG153" s="77"/>
      <c r="FH153" s="77"/>
      <c r="FI153" s="77"/>
      <c r="FJ153" s="77"/>
      <c r="FK153" s="77"/>
      <c r="FL153" s="77"/>
      <c r="FM153" s="77"/>
      <c r="FN153" s="77"/>
      <c r="FO153" s="77"/>
      <c r="FP153" s="77"/>
      <c r="FQ153" s="77"/>
      <c r="FR153" s="77"/>
      <c r="FS153" s="77"/>
      <c r="FT153" s="77"/>
      <c r="FU153" s="77"/>
      <c r="FV153" s="77"/>
      <c r="FW153" s="77"/>
      <c r="FX153" s="77"/>
      <c r="FY153" s="77"/>
      <c r="FZ153" s="77"/>
      <c r="GA153" s="77"/>
      <c r="GB153" s="77"/>
      <c r="GC153" s="77"/>
      <c r="GD153" s="77"/>
      <c r="GE153" s="77"/>
      <c r="GF153" s="77"/>
      <c r="GG153" s="77"/>
      <c r="GH153" s="77"/>
      <c r="GI153" s="77"/>
      <c r="GJ153" s="77"/>
      <c r="GK153" s="77"/>
      <c r="GL153" s="77"/>
      <c r="GM153" s="77"/>
      <c r="GN153" s="77"/>
      <c r="GO153" s="77"/>
      <c r="GP153" s="77"/>
      <c r="GQ153" s="77"/>
      <c r="GR153" s="77"/>
      <c r="GS153" s="77"/>
      <c r="GT153" s="77"/>
      <c r="GU153" s="77"/>
      <c r="GV153" s="77"/>
      <c r="GW153" s="77"/>
      <c r="GX153" s="77"/>
    </row>
    <row r="154" s="5" customFormat="1" ht="16" customHeight="1" spans="1:206">
      <c r="A154" s="102"/>
      <c r="B154" s="98" t="s">
        <v>255</v>
      </c>
      <c r="C154" s="134" t="s">
        <v>264</v>
      </c>
      <c r="D154" s="135" t="s">
        <v>32</v>
      </c>
      <c r="E154" s="108">
        <v>1</v>
      </c>
      <c r="F154" s="58">
        <v>1</v>
      </c>
      <c r="G154" s="109">
        <v>300</v>
      </c>
      <c r="H154" s="110">
        <f t="shared" si="11"/>
        <v>300</v>
      </c>
      <c r="I154" s="152"/>
      <c r="J154" s="121">
        <f>225.24</f>
        <v>225.24</v>
      </c>
      <c r="K154" s="122" t="s">
        <v>255</v>
      </c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  <c r="AG154" s="128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  <c r="AV154" s="128"/>
      <c r="AW154" s="128"/>
      <c r="AX154" s="128"/>
      <c r="AY154" s="128"/>
      <c r="AZ154" s="128"/>
      <c r="BA154" s="128"/>
      <c r="BB154" s="128"/>
      <c r="BC154" s="128"/>
      <c r="BD154" s="128"/>
      <c r="BE154" s="128"/>
      <c r="BF154" s="128"/>
      <c r="BG154" s="128"/>
      <c r="BH154" s="128"/>
      <c r="BI154" s="128"/>
      <c r="BJ154" s="128"/>
      <c r="BK154" s="128"/>
      <c r="BL154" s="128"/>
      <c r="BM154" s="128"/>
      <c r="BN154" s="128"/>
      <c r="BO154" s="128"/>
      <c r="BP154" s="128"/>
      <c r="BQ154" s="128"/>
      <c r="BR154" s="128"/>
      <c r="BS154" s="128"/>
      <c r="BT154" s="128"/>
      <c r="BU154" s="128"/>
      <c r="BV154" s="128"/>
      <c r="BW154" s="128"/>
      <c r="BX154" s="128"/>
      <c r="BY154" s="128"/>
      <c r="BZ154" s="128"/>
      <c r="CA154" s="128"/>
      <c r="CB154" s="128"/>
      <c r="CC154" s="128"/>
      <c r="CD154" s="128"/>
      <c r="CE154" s="128"/>
      <c r="CF154" s="128"/>
      <c r="CG154" s="128"/>
      <c r="CH154" s="128"/>
      <c r="CI154" s="128"/>
      <c r="CJ154" s="128"/>
      <c r="CK154" s="128"/>
      <c r="CL154" s="128"/>
      <c r="CM154" s="128"/>
      <c r="CN154" s="128"/>
      <c r="CO154" s="128"/>
      <c r="CP154" s="128"/>
      <c r="CQ154" s="128"/>
      <c r="CR154" s="128"/>
      <c r="CS154" s="128"/>
      <c r="CT154" s="128"/>
      <c r="CU154" s="128"/>
      <c r="CV154" s="128"/>
      <c r="CW154" s="128"/>
      <c r="CX154" s="128"/>
      <c r="CY154" s="128"/>
      <c r="CZ154" s="128"/>
      <c r="DA154" s="128"/>
      <c r="DB154" s="128"/>
      <c r="DC154" s="128"/>
      <c r="DD154" s="128"/>
      <c r="DE154" s="128"/>
      <c r="DF154" s="128"/>
      <c r="DG154" s="128"/>
      <c r="DH154" s="128"/>
      <c r="DI154" s="128"/>
      <c r="DJ154" s="128"/>
      <c r="DK154" s="128"/>
      <c r="DL154" s="128"/>
      <c r="DM154" s="128"/>
      <c r="DN154" s="128"/>
      <c r="DO154" s="128"/>
      <c r="DP154" s="128"/>
      <c r="DQ154" s="128"/>
      <c r="DR154" s="128"/>
      <c r="DS154" s="128"/>
      <c r="DT154" s="128"/>
      <c r="DU154" s="128"/>
      <c r="DV154" s="128"/>
      <c r="DW154" s="128"/>
      <c r="DX154" s="128"/>
      <c r="DY154" s="128"/>
      <c r="DZ154" s="128"/>
      <c r="EA154" s="128"/>
      <c r="EB154" s="128"/>
      <c r="EC154" s="128"/>
      <c r="ED154" s="128"/>
      <c r="EE154" s="128"/>
      <c r="EF154" s="128"/>
      <c r="EG154" s="128"/>
      <c r="EH154" s="128"/>
      <c r="EI154" s="128"/>
      <c r="EJ154" s="128"/>
      <c r="EK154" s="128"/>
      <c r="EL154" s="128"/>
      <c r="EM154" s="128"/>
      <c r="EN154" s="128"/>
      <c r="EO154" s="128"/>
      <c r="EP154" s="128"/>
      <c r="EQ154" s="128"/>
      <c r="ER154" s="128"/>
      <c r="ES154" s="128"/>
      <c r="ET154" s="128"/>
      <c r="EU154" s="128"/>
      <c r="EV154" s="128"/>
      <c r="EW154" s="128"/>
      <c r="EX154" s="128"/>
      <c r="EY154" s="128"/>
      <c r="EZ154" s="128"/>
      <c r="FA154" s="128"/>
      <c r="FB154" s="128"/>
      <c r="FC154" s="128"/>
      <c r="FD154" s="128"/>
      <c r="FE154" s="128"/>
      <c r="FF154" s="128"/>
      <c r="FG154" s="128"/>
      <c r="FH154" s="128"/>
      <c r="FI154" s="128"/>
      <c r="FJ154" s="128"/>
      <c r="FK154" s="128"/>
      <c r="FL154" s="128"/>
      <c r="FM154" s="128"/>
      <c r="FN154" s="128"/>
      <c r="FO154" s="128"/>
      <c r="FP154" s="128"/>
      <c r="FQ154" s="128"/>
      <c r="FR154" s="128"/>
      <c r="FS154" s="128"/>
      <c r="FT154" s="128"/>
      <c r="FU154" s="128"/>
      <c r="FV154" s="128"/>
      <c r="FW154" s="128"/>
      <c r="FX154" s="128"/>
      <c r="FY154" s="128"/>
      <c r="FZ154" s="128"/>
      <c r="GA154" s="128"/>
      <c r="GB154" s="128"/>
      <c r="GC154" s="128"/>
      <c r="GD154" s="128"/>
      <c r="GE154" s="128"/>
      <c r="GF154" s="128"/>
      <c r="GG154" s="128"/>
      <c r="GH154" s="128"/>
      <c r="GI154" s="128"/>
      <c r="GJ154" s="128"/>
      <c r="GK154" s="128"/>
      <c r="GL154" s="128"/>
      <c r="GM154" s="128"/>
      <c r="GN154" s="128"/>
      <c r="GO154" s="128"/>
      <c r="GP154" s="128"/>
      <c r="GQ154" s="128"/>
      <c r="GR154" s="128"/>
      <c r="GS154" s="128"/>
      <c r="GT154" s="128"/>
      <c r="GU154" s="128"/>
      <c r="GV154" s="128"/>
      <c r="GW154" s="128"/>
      <c r="GX154" s="128"/>
    </row>
    <row r="155" s="6" customFormat="1" ht="16" customHeight="1" spans="1:206">
      <c r="A155" s="99">
        <v>8</v>
      </c>
      <c r="B155" s="100" t="s">
        <v>277</v>
      </c>
      <c r="C155" s="101"/>
      <c r="D155" s="99" t="s">
        <v>114</v>
      </c>
      <c r="E155" s="111"/>
      <c r="F155" s="112"/>
      <c r="G155" s="113" t="s">
        <v>20</v>
      </c>
      <c r="H155" s="114">
        <f>SUM(H156:H167)</f>
        <v>64700</v>
      </c>
      <c r="I155" s="129"/>
      <c r="J155" s="153"/>
      <c r="K155" s="154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  <c r="AV155" s="130"/>
      <c r="AW155" s="130"/>
      <c r="AX155" s="130"/>
      <c r="AY155" s="130"/>
      <c r="AZ155" s="130"/>
      <c r="BA155" s="130"/>
      <c r="BB155" s="130"/>
      <c r="BC155" s="130"/>
      <c r="BD155" s="130"/>
      <c r="BE155" s="130"/>
      <c r="BF155" s="130"/>
      <c r="BG155" s="130"/>
      <c r="BH155" s="130"/>
      <c r="BI155" s="130"/>
      <c r="BJ155" s="130"/>
      <c r="BK155" s="130"/>
      <c r="BL155" s="130"/>
      <c r="BM155" s="130"/>
      <c r="BN155" s="130"/>
      <c r="BO155" s="130"/>
      <c r="BP155" s="130"/>
      <c r="BQ155" s="130"/>
      <c r="BR155" s="130"/>
      <c r="BS155" s="130"/>
      <c r="BT155" s="130"/>
      <c r="BU155" s="130"/>
      <c r="BV155" s="130"/>
      <c r="BW155" s="130"/>
      <c r="BX155" s="130"/>
      <c r="BY155" s="130"/>
      <c r="BZ155" s="130"/>
      <c r="CA155" s="130"/>
      <c r="CB155" s="130"/>
      <c r="CC155" s="130"/>
      <c r="CD155" s="130"/>
      <c r="CE155" s="130"/>
      <c r="CF155" s="130"/>
      <c r="CG155" s="130"/>
      <c r="CH155" s="130"/>
      <c r="CI155" s="130"/>
      <c r="CJ155" s="130"/>
      <c r="CK155" s="130"/>
      <c r="CL155" s="130"/>
      <c r="CM155" s="130"/>
      <c r="CN155" s="130"/>
      <c r="CO155" s="130"/>
      <c r="CP155" s="130"/>
      <c r="CQ155" s="130"/>
      <c r="CR155" s="130"/>
      <c r="CS155" s="130"/>
      <c r="CT155" s="130"/>
      <c r="CU155" s="130"/>
      <c r="CV155" s="130"/>
      <c r="CW155" s="130"/>
      <c r="CX155" s="130"/>
      <c r="CY155" s="130"/>
      <c r="CZ155" s="130"/>
      <c r="DA155" s="130"/>
      <c r="DB155" s="130"/>
      <c r="DC155" s="130"/>
      <c r="DD155" s="130"/>
      <c r="DE155" s="130"/>
      <c r="DF155" s="130"/>
      <c r="DG155" s="130"/>
      <c r="DH155" s="130"/>
      <c r="DI155" s="130"/>
      <c r="DJ155" s="130"/>
      <c r="DK155" s="130"/>
      <c r="DL155" s="130"/>
      <c r="DM155" s="130"/>
      <c r="DN155" s="130"/>
      <c r="DO155" s="130"/>
      <c r="DP155" s="130"/>
      <c r="DQ155" s="130"/>
      <c r="DR155" s="130"/>
      <c r="DS155" s="130"/>
      <c r="DT155" s="130"/>
      <c r="DU155" s="130"/>
      <c r="DV155" s="130"/>
      <c r="DW155" s="130"/>
      <c r="DX155" s="130"/>
      <c r="DY155" s="130"/>
      <c r="DZ155" s="130"/>
      <c r="EA155" s="130"/>
      <c r="EB155" s="130"/>
      <c r="EC155" s="130"/>
      <c r="ED155" s="130"/>
      <c r="EE155" s="130"/>
      <c r="EF155" s="130"/>
      <c r="EG155" s="130"/>
      <c r="EH155" s="130"/>
      <c r="EI155" s="130"/>
      <c r="EJ155" s="130"/>
      <c r="EK155" s="130"/>
      <c r="EL155" s="130"/>
      <c r="EM155" s="130"/>
      <c r="EN155" s="130"/>
      <c r="EO155" s="130"/>
      <c r="EP155" s="130"/>
      <c r="EQ155" s="130"/>
      <c r="ER155" s="130"/>
      <c r="ES155" s="130"/>
      <c r="ET155" s="130"/>
      <c r="EU155" s="130"/>
      <c r="EV155" s="130"/>
      <c r="EW155" s="130"/>
      <c r="EX155" s="130"/>
      <c r="EY155" s="130"/>
      <c r="EZ155" s="130"/>
      <c r="FA155" s="130"/>
      <c r="FB155" s="130"/>
      <c r="FC155" s="130"/>
      <c r="FD155" s="130"/>
      <c r="FE155" s="130"/>
      <c r="FF155" s="130"/>
      <c r="FG155" s="130"/>
      <c r="FH155" s="130"/>
      <c r="FI155" s="130"/>
      <c r="FJ155" s="130"/>
      <c r="FK155" s="130"/>
      <c r="FL155" s="130"/>
      <c r="FM155" s="130"/>
      <c r="FN155" s="130"/>
      <c r="FO155" s="130"/>
      <c r="FP155" s="130"/>
      <c r="FQ155" s="130"/>
      <c r="FR155" s="130"/>
      <c r="FS155" s="130"/>
      <c r="FT155" s="130"/>
      <c r="FU155" s="130"/>
      <c r="FV155" s="130"/>
      <c r="FW155" s="130"/>
      <c r="FX155" s="130"/>
      <c r="FY155" s="130"/>
      <c r="FZ155" s="130"/>
      <c r="GA155" s="130"/>
      <c r="GB155" s="130"/>
      <c r="GC155" s="130"/>
      <c r="GD155" s="130"/>
      <c r="GE155" s="130"/>
      <c r="GF155" s="130"/>
      <c r="GG155" s="130"/>
      <c r="GH155" s="130"/>
      <c r="GI155" s="130"/>
      <c r="GJ155" s="130"/>
      <c r="GK155" s="130"/>
      <c r="GL155" s="130"/>
      <c r="GM155" s="130"/>
      <c r="GN155" s="130"/>
      <c r="GO155" s="130"/>
      <c r="GP155" s="130"/>
      <c r="GQ155" s="130"/>
      <c r="GR155" s="130"/>
      <c r="GS155" s="130"/>
      <c r="GT155" s="130"/>
      <c r="GU155" s="130"/>
      <c r="GV155" s="130"/>
      <c r="GW155" s="130"/>
      <c r="GX155" s="130"/>
    </row>
    <row r="156" s="2" customFormat="1" ht="16" customHeight="1" spans="1:206">
      <c r="A156" s="90" t="s">
        <v>115</v>
      </c>
      <c r="B156" s="37" t="s">
        <v>278</v>
      </c>
      <c r="C156" s="37" t="s">
        <v>279</v>
      </c>
      <c r="D156" s="63" t="s">
        <v>23</v>
      </c>
      <c r="E156" s="62">
        <v>4</v>
      </c>
      <c r="F156" s="63">
        <v>2</v>
      </c>
      <c r="G156" s="59">
        <v>500</v>
      </c>
      <c r="H156" s="106">
        <f t="shared" ref="H156:H167" si="13">E156*F156*G156</f>
        <v>4000</v>
      </c>
      <c r="I156" s="119"/>
      <c r="J156" s="75"/>
      <c r="K156" s="76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7"/>
      <c r="CA156" s="77"/>
      <c r="CB156" s="77"/>
      <c r="CC156" s="77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7"/>
      <c r="CO156" s="77"/>
      <c r="CP156" s="77"/>
      <c r="CQ156" s="77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7"/>
      <c r="DC156" s="77"/>
      <c r="DD156" s="77"/>
      <c r="DE156" s="77"/>
      <c r="DF156" s="77"/>
      <c r="DG156" s="77"/>
      <c r="DH156" s="77"/>
      <c r="DI156" s="77"/>
      <c r="DJ156" s="77"/>
      <c r="DK156" s="77"/>
      <c r="DL156" s="77"/>
      <c r="DM156" s="77"/>
      <c r="DN156" s="77"/>
      <c r="DO156" s="77"/>
      <c r="DP156" s="77"/>
      <c r="DQ156" s="77"/>
      <c r="DR156" s="77"/>
      <c r="DS156" s="77"/>
      <c r="DT156" s="77"/>
      <c r="DU156" s="77"/>
      <c r="DV156" s="77"/>
      <c r="DW156" s="77"/>
      <c r="DX156" s="77"/>
      <c r="DY156" s="77"/>
      <c r="DZ156" s="77"/>
      <c r="EA156" s="77"/>
      <c r="EB156" s="77"/>
      <c r="EC156" s="77"/>
      <c r="ED156" s="77"/>
      <c r="EE156" s="77"/>
      <c r="EF156" s="77"/>
      <c r="EG156" s="77"/>
      <c r="EH156" s="77"/>
      <c r="EI156" s="77"/>
      <c r="EJ156" s="77"/>
      <c r="EK156" s="77"/>
      <c r="EL156" s="77"/>
      <c r="EM156" s="77"/>
      <c r="EN156" s="77"/>
      <c r="EO156" s="77"/>
      <c r="EP156" s="77"/>
      <c r="EQ156" s="77"/>
      <c r="ER156" s="77"/>
      <c r="ES156" s="77"/>
      <c r="ET156" s="77"/>
      <c r="EU156" s="77"/>
      <c r="EV156" s="77"/>
      <c r="EW156" s="77"/>
      <c r="EX156" s="77"/>
      <c r="EY156" s="77"/>
      <c r="EZ156" s="77"/>
      <c r="FA156" s="77"/>
      <c r="FB156" s="77"/>
      <c r="FC156" s="77"/>
      <c r="FD156" s="77"/>
      <c r="FE156" s="77"/>
      <c r="FF156" s="77"/>
      <c r="FG156" s="77"/>
      <c r="FH156" s="77"/>
      <c r="FI156" s="77"/>
      <c r="FJ156" s="77"/>
      <c r="FK156" s="77"/>
      <c r="FL156" s="77"/>
      <c r="FM156" s="77"/>
      <c r="FN156" s="77"/>
      <c r="FO156" s="77"/>
      <c r="FP156" s="77"/>
      <c r="FQ156" s="77"/>
      <c r="FR156" s="77"/>
      <c r="FS156" s="77"/>
      <c r="FT156" s="77"/>
      <c r="FU156" s="77"/>
      <c r="FV156" s="77"/>
      <c r="FW156" s="77"/>
      <c r="FX156" s="77"/>
      <c r="FY156" s="77"/>
      <c r="FZ156" s="77"/>
      <c r="GA156" s="77"/>
      <c r="GB156" s="77"/>
      <c r="GC156" s="77"/>
      <c r="GD156" s="77"/>
      <c r="GE156" s="77"/>
      <c r="GF156" s="77"/>
      <c r="GG156" s="77"/>
      <c r="GH156" s="77"/>
      <c r="GI156" s="77"/>
      <c r="GJ156" s="77"/>
      <c r="GK156" s="77"/>
      <c r="GL156" s="77"/>
      <c r="GM156" s="77"/>
      <c r="GN156" s="77"/>
      <c r="GO156" s="77"/>
      <c r="GP156" s="77"/>
      <c r="GQ156" s="77"/>
      <c r="GR156" s="77"/>
      <c r="GS156" s="77"/>
      <c r="GT156" s="77"/>
      <c r="GU156" s="77"/>
      <c r="GV156" s="77"/>
      <c r="GW156" s="77"/>
      <c r="GX156" s="77"/>
    </row>
    <row r="157" ht="16" customHeight="1" spans="1:11">
      <c r="A157" s="90"/>
      <c r="B157" s="32" t="s">
        <v>21</v>
      </c>
      <c r="C157" s="32" t="s">
        <v>280</v>
      </c>
      <c r="D157" s="31" t="s">
        <v>23</v>
      </c>
      <c r="E157" s="40">
        <v>2</v>
      </c>
      <c r="F157" s="31">
        <v>5</v>
      </c>
      <c r="G157" s="56">
        <v>250</v>
      </c>
      <c r="H157" s="57">
        <f t="shared" si="13"/>
        <v>2500</v>
      </c>
      <c r="I157" s="73"/>
      <c r="J157" s="71"/>
      <c r="K157" s="67"/>
    </row>
    <row r="158" ht="16" customHeight="1" spans="1:11">
      <c r="A158" s="90"/>
      <c r="B158" s="32" t="s">
        <v>25</v>
      </c>
      <c r="C158" s="32" t="s">
        <v>281</v>
      </c>
      <c r="D158" s="31" t="s">
        <v>23</v>
      </c>
      <c r="E158" s="40">
        <v>4</v>
      </c>
      <c r="F158" s="31">
        <v>5</v>
      </c>
      <c r="G158" s="56">
        <v>80</v>
      </c>
      <c r="H158" s="57">
        <f t="shared" si="13"/>
        <v>1600</v>
      </c>
      <c r="I158" s="73"/>
      <c r="J158" s="71"/>
      <c r="K158" s="67"/>
    </row>
    <row r="159" ht="16" customHeight="1" spans="1:11">
      <c r="A159" s="90"/>
      <c r="B159" s="32" t="s">
        <v>282</v>
      </c>
      <c r="C159" s="137" t="s">
        <v>283</v>
      </c>
      <c r="D159" s="31" t="s">
        <v>23</v>
      </c>
      <c r="E159" s="40">
        <v>2</v>
      </c>
      <c r="F159" s="31">
        <v>5</v>
      </c>
      <c r="G159" s="56">
        <v>400</v>
      </c>
      <c r="H159" s="57">
        <f t="shared" si="13"/>
        <v>4000</v>
      </c>
      <c r="I159" s="73"/>
      <c r="J159" s="71"/>
      <c r="K159" s="67"/>
    </row>
    <row r="160" ht="16" customHeight="1" spans="1:11">
      <c r="A160" s="90"/>
      <c r="B160" s="32"/>
      <c r="C160" s="137" t="s">
        <v>284</v>
      </c>
      <c r="D160" s="31" t="s">
        <v>23</v>
      </c>
      <c r="E160" s="40">
        <v>2</v>
      </c>
      <c r="F160" s="31">
        <v>5</v>
      </c>
      <c r="G160" s="56">
        <v>100</v>
      </c>
      <c r="H160" s="57">
        <f t="shared" si="13"/>
        <v>1000</v>
      </c>
      <c r="I160" s="73"/>
      <c r="J160" s="71"/>
      <c r="K160" s="67"/>
    </row>
    <row r="161" ht="16" customHeight="1" spans="1:11">
      <c r="A161" s="90"/>
      <c r="B161" s="32"/>
      <c r="C161" s="137" t="s">
        <v>285</v>
      </c>
      <c r="D161" s="31" t="s">
        <v>23</v>
      </c>
      <c r="E161" s="40">
        <v>2</v>
      </c>
      <c r="F161" s="31">
        <v>5</v>
      </c>
      <c r="G161" s="56">
        <v>100</v>
      </c>
      <c r="H161" s="57">
        <f t="shared" si="13"/>
        <v>1000</v>
      </c>
      <c r="I161" s="73"/>
      <c r="J161" s="71"/>
      <c r="K161" s="67"/>
    </row>
    <row r="162" ht="16" customHeight="1" spans="1:11">
      <c r="A162" s="90"/>
      <c r="B162" s="32"/>
      <c r="C162" s="137" t="s">
        <v>286</v>
      </c>
      <c r="D162" s="31" t="s">
        <v>23</v>
      </c>
      <c r="E162" s="40">
        <v>2</v>
      </c>
      <c r="F162" s="31">
        <v>1</v>
      </c>
      <c r="G162" s="56">
        <v>600</v>
      </c>
      <c r="H162" s="57">
        <f t="shared" si="13"/>
        <v>1200</v>
      </c>
      <c r="I162" s="73"/>
      <c r="J162" s="71"/>
      <c r="K162" s="67"/>
    </row>
    <row r="163" ht="16" customHeight="1" spans="1:11">
      <c r="A163" s="90"/>
      <c r="B163" s="32" t="s">
        <v>125</v>
      </c>
      <c r="C163" s="32" t="s">
        <v>287</v>
      </c>
      <c r="D163" s="31" t="s">
        <v>23</v>
      </c>
      <c r="E163" s="40">
        <v>4</v>
      </c>
      <c r="F163" s="31">
        <v>2</v>
      </c>
      <c r="G163" s="56">
        <v>100</v>
      </c>
      <c r="H163" s="57">
        <f t="shared" si="13"/>
        <v>800</v>
      </c>
      <c r="I163" s="73"/>
      <c r="J163" s="71"/>
      <c r="K163" s="67"/>
    </row>
    <row r="164" ht="16" customHeight="1" spans="1:210">
      <c r="A164" s="90" t="s">
        <v>131</v>
      </c>
      <c r="B164" s="32" t="s">
        <v>278</v>
      </c>
      <c r="C164" s="32" t="s">
        <v>288</v>
      </c>
      <c r="D164" s="31" t="s">
        <v>23</v>
      </c>
      <c r="E164" s="40">
        <v>5</v>
      </c>
      <c r="F164" s="31">
        <v>8</v>
      </c>
      <c r="G164" s="56">
        <v>500</v>
      </c>
      <c r="H164" s="57">
        <f t="shared" si="13"/>
        <v>20000</v>
      </c>
      <c r="I164" s="73"/>
      <c r="J164" s="71"/>
      <c r="K164" s="67"/>
      <c r="GY164" s="12"/>
      <c r="GZ164" s="12"/>
      <c r="HA164" s="12"/>
      <c r="HB164" s="12"/>
    </row>
    <row r="165" ht="16" customHeight="1" spans="1:11">
      <c r="A165" s="90"/>
      <c r="B165" s="32" t="s">
        <v>21</v>
      </c>
      <c r="C165" s="32" t="s">
        <v>289</v>
      </c>
      <c r="D165" s="31" t="s">
        <v>23</v>
      </c>
      <c r="E165" s="40">
        <v>3</v>
      </c>
      <c r="F165" s="31">
        <v>20</v>
      </c>
      <c r="G165" s="56">
        <v>250</v>
      </c>
      <c r="H165" s="57">
        <f t="shared" si="13"/>
        <v>15000</v>
      </c>
      <c r="I165" s="155"/>
      <c r="J165" s="71"/>
      <c r="K165" s="67"/>
    </row>
    <row r="166" ht="16" customHeight="1" spans="1:11">
      <c r="A166" s="90"/>
      <c r="B166" s="32" t="s">
        <v>25</v>
      </c>
      <c r="C166" s="32" t="s">
        <v>290</v>
      </c>
      <c r="D166" s="31" t="s">
        <v>23</v>
      </c>
      <c r="E166" s="40">
        <v>5</v>
      </c>
      <c r="F166" s="31">
        <v>24</v>
      </c>
      <c r="G166" s="56">
        <v>80</v>
      </c>
      <c r="H166" s="57">
        <f t="shared" si="13"/>
        <v>9600</v>
      </c>
      <c r="I166" s="73"/>
      <c r="J166" s="156">
        <v>12000</v>
      </c>
      <c r="K166" s="157" t="s">
        <v>291</v>
      </c>
    </row>
    <row r="167" ht="16" customHeight="1" spans="1:11">
      <c r="A167" s="90"/>
      <c r="B167" s="32" t="s">
        <v>125</v>
      </c>
      <c r="C167" s="137" t="s">
        <v>292</v>
      </c>
      <c r="D167" s="31" t="s">
        <v>23</v>
      </c>
      <c r="E167" s="40">
        <v>5</v>
      </c>
      <c r="F167" s="31">
        <v>8</v>
      </c>
      <c r="G167" s="56">
        <v>100</v>
      </c>
      <c r="H167" s="57">
        <f t="shared" si="13"/>
        <v>4000</v>
      </c>
      <c r="I167" s="73"/>
      <c r="J167" s="71">
        <v>46965.85</v>
      </c>
      <c r="K167" s="67" t="s">
        <v>293</v>
      </c>
    </row>
    <row r="168" s="8" customFormat="1" ht="16" customHeight="1" spans="1:217">
      <c r="A168" s="138">
        <v>9</v>
      </c>
      <c r="B168" s="139" t="s">
        <v>1</v>
      </c>
      <c r="C168" s="140"/>
      <c r="D168" s="138" t="s">
        <v>114</v>
      </c>
      <c r="E168" s="146"/>
      <c r="F168" s="147"/>
      <c r="G168" s="148" t="s">
        <v>20</v>
      </c>
      <c r="H168" s="149">
        <f>SUM(H169:H176)</f>
        <v>162000</v>
      </c>
      <c r="I168" s="158"/>
      <c r="J168" s="159"/>
      <c r="K168" s="142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60"/>
      <c r="AK168" s="160"/>
      <c r="AL168" s="160"/>
      <c r="AM168" s="160"/>
      <c r="AN168" s="160"/>
      <c r="AO168" s="160"/>
      <c r="AP168" s="160"/>
      <c r="AQ168" s="160"/>
      <c r="AR168" s="160"/>
      <c r="AS168" s="160"/>
      <c r="AT168" s="160"/>
      <c r="AU168" s="160"/>
      <c r="AV168" s="160"/>
      <c r="AW168" s="160"/>
      <c r="AX168" s="160"/>
      <c r="AY168" s="160"/>
      <c r="AZ168" s="160"/>
      <c r="BA168" s="160"/>
      <c r="BB168" s="160"/>
      <c r="BC168" s="160"/>
      <c r="BD168" s="160"/>
      <c r="BE168" s="160"/>
      <c r="BF168" s="160"/>
      <c r="BG168" s="160"/>
      <c r="BH168" s="160"/>
      <c r="BI168" s="160"/>
      <c r="BJ168" s="160"/>
      <c r="BK168" s="160"/>
      <c r="BL168" s="160"/>
      <c r="BM168" s="160"/>
      <c r="BN168" s="160"/>
      <c r="BO168" s="160"/>
      <c r="BP168" s="160"/>
      <c r="BQ168" s="160"/>
      <c r="BR168" s="160"/>
      <c r="BS168" s="160"/>
      <c r="BT168" s="160"/>
      <c r="BU168" s="160"/>
      <c r="BV168" s="160"/>
      <c r="BW168" s="160"/>
      <c r="BX168" s="160"/>
      <c r="BY168" s="160"/>
      <c r="BZ168" s="160"/>
      <c r="CA168" s="160"/>
      <c r="CB168" s="160"/>
      <c r="CC168" s="160"/>
      <c r="CD168" s="160"/>
      <c r="CE168" s="160"/>
      <c r="CF168" s="160"/>
      <c r="CG168" s="160"/>
      <c r="CH168" s="160"/>
      <c r="CI168" s="160"/>
      <c r="CJ168" s="160"/>
      <c r="CK168" s="160"/>
      <c r="CL168" s="160"/>
      <c r="CM168" s="160"/>
      <c r="CN168" s="160"/>
      <c r="CO168" s="160"/>
      <c r="CP168" s="160"/>
      <c r="CQ168" s="160"/>
      <c r="CR168" s="160"/>
      <c r="CS168" s="160"/>
      <c r="CT168" s="160"/>
      <c r="CU168" s="160"/>
      <c r="CV168" s="160"/>
      <c r="CW168" s="160"/>
      <c r="CX168" s="160"/>
      <c r="CY168" s="160"/>
      <c r="CZ168" s="160"/>
      <c r="DA168" s="160"/>
      <c r="DB168" s="160"/>
      <c r="DC168" s="160"/>
      <c r="DD168" s="160"/>
      <c r="DE168" s="160"/>
      <c r="DF168" s="160"/>
      <c r="DG168" s="160"/>
      <c r="DH168" s="160"/>
      <c r="DI168" s="160"/>
      <c r="DJ168" s="160"/>
      <c r="DK168" s="160"/>
      <c r="DL168" s="160"/>
      <c r="DM168" s="160"/>
      <c r="DN168" s="160"/>
      <c r="DO168" s="160"/>
      <c r="DP168" s="160"/>
      <c r="DQ168" s="160"/>
      <c r="DR168" s="160"/>
      <c r="DS168" s="160"/>
      <c r="DT168" s="160"/>
      <c r="DU168" s="160"/>
      <c r="DV168" s="160"/>
      <c r="DW168" s="160"/>
      <c r="DX168" s="160"/>
      <c r="DY168" s="160"/>
      <c r="DZ168" s="160"/>
      <c r="EA168" s="160"/>
      <c r="EB168" s="160"/>
      <c r="EC168" s="160"/>
      <c r="ED168" s="160"/>
      <c r="EE168" s="160"/>
      <c r="EF168" s="160"/>
      <c r="EG168" s="160"/>
      <c r="EH168" s="160"/>
      <c r="EI168" s="160"/>
      <c r="EJ168" s="160"/>
      <c r="EK168" s="160"/>
      <c r="EL168" s="160"/>
      <c r="EM168" s="160"/>
      <c r="EN168" s="160"/>
      <c r="EO168" s="160"/>
      <c r="EP168" s="160"/>
      <c r="EQ168" s="160"/>
      <c r="ER168" s="160"/>
      <c r="ES168" s="160"/>
      <c r="ET168" s="160"/>
      <c r="EU168" s="160"/>
      <c r="EV168" s="160"/>
      <c r="EW168" s="160"/>
      <c r="EX168" s="160"/>
      <c r="EY168" s="160"/>
      <c r="EZ168" s="160"/>
      <c r="FA168" s="160"/>
      <c r="FB168" s="160"/>
      <c r="FC168" s="160"/>
      <c r="FD168" s="160"/>
      <c r="FE168" s="160"/>
      <c r="FF168" s="160"/>
      <c r="FG168" s="160"/>
      <c r="FH168" s="160"/>
      <c r="FI168" s="160"/>
      <c r="FJ168" s="160"/>
      <c r="FK168" s="160"/>
      <c r="FL168" s="160"/>
      <c r="FM168" s="160"/>
      <c r="FN168" s="160"/>
      <c r="FO168" s="160"/>
      <c r="FP168" s="160"/>
      <c r="FQ168" s="160"/>
      <c r="FR168" s="160"/>
      <c r="FS168" s="160"/>
      <c r="FT168" s="160"/>
      <c r="FU168" s="160"/>
      <c r="FV168" s="160"/>
      <c r="FW168" s="160"/>
      <c r="FX168" s="160"/>
      <c r="FY168" s="160"/>
      <c r="FZ168" s="160"/>
      <c r="GA168" s="160"/>
      <c r="GB168" s="160"/>
      <c r="GC168" s="160"/>
      <c r="GD168" s="160"/>
      <c r="GE168" s="160"/>
      <c r="GF168" s="160"/>
      <c r="GG168" s="160"/>
      <c r="GH168" s="160"/>
      <c r="GI168" s="160"/>
      <c r="GJ168" s="160"/>
      <c r="GK168" s="160"/>
      <c r="GL168" s="160"/>
      <c r="GM168" s="160"/>
      <c r="GN168" s="160"/>
      <c r="GO168" s="160"/>
      <c r="GP168" s="160"/>
      <c r="GQ168" s="160"/>
      <c r="GR168" s="160"/>
      <c r="GS168" s="160"/>
      <c r="GT168" s="160"/>
      <c r="GU168" s="160"/>
      <c r="GV168" s="160"/>
      <c r="GW168" s="160"/>
      <c r="GX168" s="160"/>
      <c r="GY168" s="160"/>
      <c r="GZ168" s="160"/>
      <c r="HA168" s="160"/>
      <c r="HB168" s="160"/>
      <c r="HC168" s="160"/>
      <c r="HD168" s="160"/>
      <c r="HE168" s="160"/>
      <c r="HF168" s="160"/>
      <c r="HG168" s="160"/>
      <c r="HH168" s="160"/>
      <c r="HI168" s="160"/>
    </row>
    <row r="169" s="8" customFormat="1" ht="16" customHeight="1" spans="1:217">
      <c r="A169" s="141"/>
      <c r="B169" s="43" t="s">
        <v>294</v>
      </c>
      <c r="C169" s="142" t="s">
        <v>295</v>
      </c>
      <c r="D169" s="63" t="s">
        <v>296</v>
      </c>
      <c r="E169" s="62">
        <v>1</v>
      </c>
      <c r="F169" s="63">
        <v>6</v>
      </c>
      <c r="G169" s="107">
        <v>1500</v>
      </c>
      <c r="H169" s="150">
        <f>E169*F169*G169</f>
        <v>9000</v>
      </c>
      <c r="I169" s="161"/>
      <c r="J169" s="159">
        <v>100000</v>
      </c>
      <c r="K169" s="142" t="s">
        <v>297</v>
      </c>
      <c r="L169" s="160"/>
      <c r="M169" s="160"/>
      <c r="N169" s="160"/>
      <c r="O169" s="160"/>
      <c r="P169" s="160"/>
      <c r="Q169" s="160"/>
      <c r="R169" s="160"/>
      <c r="S169" s="160"/>
      <c r="T169" s="160"/>
      <c r="U169" s="160"/>
      <c r="V169" s="160"/>
      <c r="W169" s="160"/>
      <c r="X169" s="160"/>
      <c r="Y169" s="160"/>
      <c r="Z169" s="160"/>
      <c r="AA169" s="160"/>
      <c r="AB169" s="160"/>
      <c r="AC169" s="160"/>
      <c r="AD169" s="160"/>
      <c r="AE169" s="160"/>
      <c r="AF169" s="160"/>
      <c r="AG169" s="160"/>
      <c r="AH169" s="160"/>
      <c r="AI169" s="160"/>
      <c r="AJ169" s="160"/>
      <c r="AK169" s="160"/>
      <c r="AL169" s="160"/>
      <c r="AM169" s="160"/>
      <c r="AN169" s="160"/>
      <c r="AO169" s="160"/>
      <c r="AP169" s="160"/>
      <c r="AQ169" s="160"/>
      <c r="AR169" s="160"/>
      <c r="AS169" s="160"/>
      <c r="AT169" s="160"/>
      <c r="AU169" s="160"/>
      <c r="AV169" s="160"/>
      <c r="AW169" s="160"/>
      <c r="AX169" s="160"/>
      <c r="AY169" s="160"/>
      <c r="AZ169" s="160"/>
      <c r="BA169" s="160"/>
      <c r="BB169" s="160"/>
      <c r="BC169" s="160"/>
      <c r="BD169" s="160"/>
      <c r="BE169" s="160"/>
      <c r="BF169" s="160"/>
      <c r="BG169" s="160"/>
      <c r="BH169" s="160"/>
      <c r="BI169" s="160"/>
      <c r="BJ169" s="160"/>
      <c r="BK169" s="160"/>
      <c r="BL169" s="160"/>
      <c r="BM169" s="160"/>
      <c r="BN169" s="160"/>
      <c r="BO169" s="160"/>
      <c r="BP169" s="160"/>
      <c r="BQ169" s="160"/>
      <c r="BR169" s="160"/>
      <c r="BS169" s="160"/>
      <c r="BT169" s="160"/>
      <c r="BU169" s="160"/>
      <c r="BV169" s="160"/>
      <c r="BW169" s="160"/>
      <c r="BX169" s="160"/>
      <c r="BY169" s="160"/>
      <c r="BZ169" s="160"/>
      <c r="CA169" s="160"/>
      <c r="CB169" s="160"/>
      <c r="CC169" s="160"/>
      <c r="CD169" s="160"/>
      <c r="CE169" s="160"/>
      <c r="CF169" s="160"/>
      <c r="CG169" s="160"/>
      <c r="CH169" s="160"/>
      <c r="CI169" s="160"/>
      <c r="CJ169" s="160"/>
      <c r="CK169" s="160"/>
      <c r="CL169" s="160"/>
      <c r="CM169" s="160"/>
      <c r="CN169" s="160"/>
      <c r="CO169" s="160"/>
      <c r="CP169" s="160"/>
      <c r="CQ169" s="160"/>
      <c r="CR169" s="160"/>
      <c r="CS169" s="160"/>
      <c r="CT169" s="160"/>
      <c r="CU169" s="160"/>
      <c r="CV169" s="160"/>
      <c r="CW169" s="160"/>
      <c r="CX169" s="160"/>
      <c r="CY169" s="160"/>
      <c r="CZ169" s="160"/>
      <c r="DA169" s="160"/>
      <c r="DB169" s="160"/>
      <c r="DC169" s="160"/>
      <c r="DD169" s="160"/>
      <c r="DE169" s="160"/>
      <c r="DF169" s="160"/>
      <c r="DG169" s="160"/>
      <c r="DH169" s="160"/>
      <c r="DI169" s="160"/>
      <c r="DJ169" s="160"/>
      <c r="DK169" s="160"/>
      <c r="DL169" s="160"/>
      <c r="DM169" s="160"/>
      <c r="DN169" s="160"/>
      <c r="DO169" s="160"/>
      <c r="DP169" s="160"/>
      <c r="DQ169" s="160"/>
      <c r="DR169" s="160"/>
      <c r="DS169" s="160"/>
      <c r="DT169" s="160"/>
      <c r="DU169" s="160"/>
      <c r="DV169" s="160"/>
      <c r="DW169" s="160"/>
      <c r="DX169" s="160"/>
      <c r="DY169" s="160"/>
      <c r="DZ169" s="160"/>
      <c r="EA169" s="160"/>
      <c r="EB169" s="160"/>
      <c r="EC169" s="160"/>
      <c r="ED169" s="160"/>
      <c r="EE169" s="160"/>
      <c r="EF169" s="160"/>
      <c r="EG169" s="160"/>
      <c r="EH169" s="160"/>
      <c r="EI169" s="160"/>
      <c r="EJ169" s="160"/>
      <c r="EK169" s="160"/>
      <c r="EL169" s="160"/>
      <c r="EM169" s="160"/>
      <c r="EN169" s="160"/>
      <c r="EO169" s="160"/>
      <c r="EP169" s="160"/>
      <c r="EQ169" s="160"/>
      <c r="ER169" s="160"/>
      <c r="ES169" s="160"/>
      <c r="ET169" s="160"/>
      <c r="EU169" s="160"/>
      <c r="EV169" s="160"/>
      <c r="EW169" s="160"/>
      <c r="EX169" s="160"/>
      <c r="EY169" s="160"/>
      <c r="EZ169" s="160"/>
      <c r="FA169" s="160"/>
      <c r="FB169" s="160"/>
      <c r="FC169" s="160"/>
      <c r="FD169" s="160"/>
      <c r="FE169" s="160"/>
      <c r="FF169" s="160"/>
      <c r="FG169" s="160"/>
      <c r="FH169" s="160"/>
      <c r="FI169" s="160"/>
      <c r="FJ169" s="160"/>
      <c r="FK169" s="160"/>
      <c r="FL169" s="160"/>
      <c r="FM169" s="160"/>
      <c r="FN169" s="160"/>
      <c r="FO169" s="160"/>
      <c r="FP169" s="160"/>
      <c r="FQ169" s="160"/>
      <c r="FR169" s="160"/>
      <c r="FS169" s="160"/>
      <c r="FT169" s="160"/>
      <c r="FU169" s="160"/>
      <c r="FV169" s="160"/>
      <c r="FW169" s="160"/>
      <c r="FX169" s="160"/>
      <c r="FY169" s="160"/>
      <c r="FZ169" s="160"/>
      <c r="GA169" s="160"/>
      <c r="GB169" s="160"/>
      <c r="GC169" s="160"/>
      <c r="GD169" s="160"/>
      <c r="GE169" s="160"/>
      <c r="GF169" s="160"/>
      <c r="GG169" s="160"/>
      <c r="GH169" s="160"/>
      <c r="GI169" s="160"/>
      <c r="GJ169" s="160"/>
      <c r="GK169" s="160"/>
      <c r="GL169" s="160"/>
      <c r="GM169" s="160"/>
      <c r="GN169" s="160"/>
      <c r="GO169" s="160"/>
      <c r="GP169" s="160"/>
      <c r="GQ169" s="160"/>
      <c r="GR169" s="160"/>
      <c r="GS169" s="160"/>
      <c r="GT169" s="160"/>
      <c r="GU169" s="160"/>
      <c r="GV169" s="160"/>
      <c r="GW169" s="160"/>
      <c r="GX169" s="160"/>
      <c r="GY169" s="160"/>
      <c r="GZ169" s="160"/>
      <c r="HA169" s="160"/>
      <c r="HB169" s="160"/>
      <c r="HC169" s="160"/>
      <c r="HD169" s="160"/>
      <c r="HE169" s="160"/>
      <c r="HF169" s="160"/>
      <c r="HG169" s="160"/>
      <c r="HH169" s="160"/>
      <c r="HI169" s="160"/>
    </row>
    <row r="170" s="8" customFormat="1" ht="16" customHeight="1" spans="1:217">
      <c r="A170" s="141"/>
      <c r="B170" s="43" t="s">
        <v>298</v>
      </c>
      <c r="C170" s="142" t="s">
        <v>299</v>
      </c>
      <c r="D170" s="63" t="s">
        <v>296</v>
      </c>
      <c r="E170" s="62">
        <v>2</v>
      </c>
      <c r="F170" s="63">
        <v>6</v>
      </c>
      <c r="G170" s="107">
        <v>1100</v>
      </c>
      <c r="H170" s="150">
        <f t="shared" ref="H170:H176" si="14">E170*F170*G170</f>
        <v>13200</v>
      </c>
      <c r="I170" s="161"/>
      <c r="J170" s="159"/>
      <c r="K170" s="142"/>
      <c r="L170" s="160"/>
      <c r="M170" s="160"/>
      <c r="N170" s="160"/>
      <c r="O170" s="160"/>
      <c r="P170" s="160"/>
      <c r="Q170" s="160"/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160"/>
      <c r="AM170" s="160"/>
      <c r="AN170" s="160"/>
      <c r="AO170" s="160"/>
      <c r="AP170" s="160"/>
      <c r="AQ170" s="160"/>
      <c r="AR170" s="160"/>
      <c r="AS170" s="160"/>
      <c r="AT170" s="160"/>
      <c r="AU170" s="160"/>
      <c r="AV170" s="160"/>
      <c r="AW170" s="160"/>
      <c r="AX170" s="160"/>
      <c r="AY170" s="160"/>
      <c r="AZ170" s="160"/>
      <c r="BA170" s="160"/>
      <c r="BB170" s="160"/>
      <c r="BC170" s="160"/>
      <c r="BD170" s="160"/>
      <c r="BE170" s="160"/>
      <c r="BF170" s="160"/>
      <c r="BG170" s="160"/>
      <c r="BH170" s="160"/>
      <c r="BI170" s="160"/>
      <c r="BJ170" s="160"/>
      <c r="BK170" s="160"/>
      <c r="BL170" s="160"/>
      <c r="BM170" s="160"/>
      <c r="BN170" s="160"/>
      <c r="BO170" s="160"/>
      <c r="BP170" s="160"/>
      <c r="BQ170" s="160"/>
      <c r="BR170" s="160"/>
      <c r="BS170" s="160"/>
      <c r="BT170" s="160"/>
      <c r="BU170" s="160"/>
      <c r="BV170" s="160"/>
      <c r="BW170" s="160"/>
      <c r="BX170" s="160"/>
      <c r="BY170" s="160"/>
      <c r="BZ170" s="160"/>
      <c r="CA170" s="160"/>
      <c r="CB170" s="160"/>
      <c r="CC170" s="160"/>
      <c r="CD170" s="160"/>
      <c r="CE170" s="160"/>
      <c r="CF170" s="160"/>
      <c r="CG170" s="160"/>
      <c r="CH170" s="160"/>
      <c r="CI170" s="160"/>
      <c r="CJ170" s="160"/>
      <c r="CK170" s="160"/>
      <c r="CL170" s="160"/>
      <c r="CM170" s="160"/>
      <c r="CN170" s="160"/>
      <c r="CO170" s="160"/>
      <c r="CP170" s="160"/>
      <c r="CQ170" s="160"/>
      <c r="CR170" s="160"/>
      <c r="CS170" s="160"/>
      <c r="CT170" s="160"/>
      <c r="CU170" s="160"/>
      <c r="CV170" s="160"/>
      <c r="CW170" s="160"/>
      <c r="CX170" s="160"/>
      <c r="CY170" s="160"/>
      <c r="CZ170" s="160"/>
      <c r="DA170" s="160"/>
      <c r="DB170" s="160"/>
      <c r="DC170" s="160"/>
      <c r="DD170" s="160"/>
      <c r="DE170" s="160"/>
      <c r="DF170" s="160"/>
      <c r="DG170" s="160"/>
      <c r="DH170" s="160"/>
      <c r="DI170" s="160"/>
      <c r="DJ170" s="160"/>
      <c r="DK170" s="160"/>
      <c r="DL170" s="160"/>
      <c r="DM170" s="160"/>
      <c r="DN170" s="160"/>
      <c r="DO170" s="160"/>
      <c r="DP170" s="160"/>
      <c r="DQ170" s="160"/>
      <c r="DR170" s="160"/>
      <c r="DS170" s="160"/>
      <c r="DT170" s="160"/>
      <c r="DU170" s="160"/>
      <c r="DV170" s="160"/>
      <c r="DW170" s="160"/>
      <c r="DX170" s="160"/>
      <c r="DY170" s="160"/>
      <c r="DZ170" s="160"/>
      <c r="EA170" s="160"/>
      <c r="EB170" s="160"/>
      <c r="EC170" s="160"/>
      <c r="ED170" s="160"/>
      <c r="EE170" s="160"/>
      <c r="EF170" s="160"/>
      <c r="EG170" s="160"/>
      <c r="EH170" s="160"/>
      <c r="EI170" s="160"/>
      <c r="EJ170" s="160"/>
      <c r="EK170" s="160"/>
      <c r="EL170" s="160"/>
      <c r="EM170" s="160"/>
      <c r="EN170" s="160"/>
      <c r="EO170" s="160"/>
      <c r="EP170" s="160"/>
      <c r="EQ170" s="160"/>
      <c r="ER170" s="160"/>
      <c r="ES170" s="160"/>
      <c r="ET170" s="160"/>
      <c r="EU170" s="160"/>
      <c r="EV170" s="160"/>
      <c r="EW170" s="160"/>
      <c r="EX170" s="160"/>
      <c r="EY170" s="160"/>
      <c r="EZ170" s="160"/>
      <c r="FA170" s="160"/>
      <c r="FB170" s="160"/>
      <c r="FC170" s="160"/>
      <c r="FD170" s="160"/>
      <c r="FE170" s="160"/>
      <c r="FF170" s="160"/>
      <c r="FG170" s="160"/>
      <c r="FH170" s="160"/>
      <c r="FI170" s="160"/>
      <c r="FJ170" s="160"/>
      <c r="FK170" s="160"/>
      <c r="FL170" s="160"/>
      <c r="FM170" s="160"/>
      <c r="FN170" s="160"/>
      <c r="FO170" s="160"/>
      <c r="FP170" s="160"/>
      <c r="FQ170" s="160"/>
      <c r="FR170" s="160"/>
      <c r="FS170" s="160"/>
      <c r="FT170" s="160"/>
      <c r="FU170" s="160"/>
      <c r="FV170" s="160"/>
      <c r="FW170" s="160"/>
      <c r="FX170" s="160"/>
      <c r="FY170" s="160"/>
      <c r="FZ170" s="160"/>
      <c r="GA170" s="160"/>
      <c r="GB170" s="160"/>
      <c r="GC170" s="160"/>
      <c r="GD170" s="160"/>
      <c r="GE170" s="160"/>
      <c r="GF170" s="160"/>
      <c r="GG170" s="160"/>
      <c r="GH170" s="160"/>
      <c r="GI170" s="160"/>
      <c r="GJ170" s="160"/>
      <c r="GK170" s="160"/>
      <c r="GL170" s="160"/>
      <c r="GM170" s="160"/>
      <c r="GN170" s="160"/>
      <c r="GO170" s="160"/>
      <c r="GP170" s="160"/>
      <c r="GQ170" s="160"/>
      <c r="GR170" s="160"/>
      <c r="GS170" s="160"/>
      <c r="GT170" s="160"/>
      <c r="GU170" s="160"/>
      <c r="GV170" s="160"/>
      <c r="GW170" s="160"/>
      <c r="GX170" s="160"/>
      <c r="GY170" s="160"/>
      <c r="GZ170" s="160"/>
      <c r="HA170" s="160"/>
      <c r="HB170" s="160"/>
      <c r="HC170" s="160"/>
      <c r="HD170" s="160"/>
      <c r="HE170" s="160"/>
      <c r="HF170" s="160"/>
      <c r="HG170" s="160"/>
      <c r="HH170" s="160"/>
      <c r="HI170" s="160"/>
    </row>
    <row r="171" s="8" customFormat="1" ht="16" customHeight="1" spans="1:217">
      <c r="A171" s="141"/>
      <c r="B171" s="43" t="s">
        <v>300</v>
      </c>
      <c r="C171" s="142" t="s">
        <v>301</v>
      </c>
      <c r="D171" s="63" t="s">
        <v>296</v>
      </c>
      <c r="E171" s="62">
        <v>1</v>
      </c>
      <c r="F171" s="63">
        <v>6</v>
      </c>
      <c r="G171" s="107">
        <v>1500</v>
      </c>
      <c r="H171" s="150">
        <f t="shared" si="14"/>
        <v>9000</v>
      </c>
      <c r="I171" s="161"/>
      <c r="J171" s="159"/>
      <c r="K171" s="142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0"/>
      <c r="AK171" s="160"/>
      <c r="AL171" s="160"/>
      <c r="AM171" s="160"/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160"/>
      <c r="BB171" s="160"/>
      <c r="BC171" s="160"/>
      <c r="BD171" s="160"/>
      <c r="BE171" s="160"/>
      <c r="BF171" s="160"/>
      <c r="BG171" s="160"/>
      <c r="BH171" s="160"/>
      <c r="BI171" s="160"/>
      <c r="BJ171" s="160"/>
      <c r="BK171" s="160"/>
      <c r="BL171" s="160"/>
      <c r="BM171" s="160"/>
      <c r="BN171" s="160"/>
      <c r="BO171" s="160"/>
      <c r="BP171" s="160"/>
      <c r="BQ171" s="160"/>
      <c r="BR171" s="160"/>
      <c r="BS171" s="160"/>
      <c r="BT171" s="160"/>
      <c r="BU171" s="160"/>
      <c r="BV171" s="160"/>
      <c r="BW171" s="160"/>
      <c r="BX171" s="160"/>
      <c r="BY171" s="160"/>
      <c r="BZ171" s="160"/>
      <c r="CA171" s="160"/>
      <c r="CB171" s="160"/>
      <c r="CC171" s="160"/>
      <c r="CD171" s="160"/>
      <c r="CE171" s="160"/>
      <c r="CF171" s="160"/>
      <c r="CG171" s="160"/>
      <c r="CH171" s="160"/>
      <c r="CI171" s="160"/>
      <c r="CJ171" s="160"/>
      <c r="CK171" s="160"/>
      <c r="CL171" s="160"/>
      <c r="CM171" s="160"/>
      <c r="CN171" s="160"/>
      <c r="CO171" s="160"/>
      <c r="CP171" s="160"/>
      <c r="CQ171" s="160"/>
      <c r="CR171" s="160"/>
      <c r="CS171" s="160"/>
      <c r="CT171" s="160"/>
      <c r="CU171" s="160"/>
      <c r="CV171" s="160"/>
      <c r="CW171" s="160"/>
      <c r="CX171" s="160"/>
      <c r="CY171" s="160"/>
      <c r="CZ171" s="160"/>
      <c r="DA171" s="160"/>
      <c r="DB171" s="160"/>
      <c r="DC171" s="160"/>
      <c r="DD171" s="160"/>
      <c r="DE171" s="160"/>
      <c r="DF171" s="160"/>
      <c r="DG171" s="160"/>
      <c r="DH171" s="160"/>
      <c r="DI171" s="160"/>
      <c r="DJ171" s="160"/>
      <c r="DK171" s="160"/>
      <c r="DL171" s="160"/>
      <c r="DM171" s="160"/>
      <c r="DN171" s="160"/>
      <c r="DO171" s="160"/>
      <c r="DP171" s="160"/>
      <c r="DQ171" s="160"/>
      <c r="DR171" s="160"/>
      <c r="DS171" s="160"/>
      <c r="DT171" s="160"/>
      <c r="DU171" s="160"/>
      <c r="DV171" s="160"/>
      <c r="DW171" s="160"/>
      <c r="DX171" s="160"/>
      <c r="DY171" s="160"/>
      <c r="DZ171" s="160"/>
      <c r="EA171" s="160"/>
      <c r="EB171" s="160"/>
      <c r="EC171" s="160"/>
      <c r="ED171" s="160"/>
      <c r="EE171" s="160"/>
      <c r="EF171" s="160"/>
      <c r="EG171" s="160"/>
      <c r="EH171" s="160"/>
      <c r="EI171" s="160"/>
      <c r="EJ171" s="160"/>
      <c r="EK171" s="160"/>
      <c r="EL171" s="160"/>
      <c r="EM171" s="160"/>
      <c r="EN171" s="160"/>
      <c r="EO171" s="160"/>
      <c r="EP171" s="160"/>
      <c r="EQ171" s="160"/>
      <c r="ER171" s="160"/>
      <c r="ES171" s="160"/>
      <c r="ET171" s="160"/>
      <c r="EU171" s="160"/>
      <c r="EV171" s="160"/>
      <c r="EW171" s="160"/>
      <c r="EX171" s="160"/>
      <c r="EY171" s="160"/>
      <c r="EZ171" s="160"/>
      <c r="FA171" s="160"/>
      <c r="FB171" s="160"/>
      <c r="FC171" s="160"/>
      <c r="FD171" s="160"/>
      <c r="FE171" s="160"/>
      <c r="FF171" s="160"/>
      <c r="FG171" s="160"/>
      <c r="FH171" s="160"/>
      <c r="FI171" s="160"/>
      <c r="FJ171" s="160"/>
      <c r="FK171" s="160"/>
      <c r="FL171" s="160"/>
      <c r="FM171" s="160"/>
      <c r="FN171" s="160"/>
      <c r="FO171" s="160"/>
      <c r="FP171" s="160"/>
      <c r="FQ171" s="160"/>
      <c r="FR171" s="160"/>
      <c r="FS171" s="160"/>
      <c r="FT171" s="160"/>
      <c r="FU171" s="160"/>
      <c r="FV171" s="160"/>
      <c r="FW171" s="160"/>
      <c r="FX171" s="160"/>
      <c r="FY171" s="160"/>
      <c r="FZ171" s="160"/>
      <c r="GA171" s="160"/>
      <c r="GB171" s="160"/>
      <c r="GC171" s="160"/>
      <c r="GD171" s="160"/>
      <c r="GE171" s="160"/>
      <c r="GF171" s="160"/>
      <c r="GG171" s="160"/>
      <c r="GH171" s="160"/>
      <c r="GI171" s="160"/>
      <c r="GJ171" s="160"/>
      <c r="GK171" s="160"/>
      <c r="GL171" s="160"/>
      <c r="GM171" s="160"/>
      <c r="GN171" s="160"/>
      <c r="GO171" s="160"/>
      <c r="GP171" s="160"/>
      <c r="GQ171" s="160"/>
      <c r="GR171" s="160"/>
      <c r="GS171" s="160"/>
      <c r="GT171" s="160"/>
      <c r="GU171" s="160"/>
      <c r="GV171" s="160"/>
      <c r="GW171" s="160"/>
      <c r="GX171" s="160"/>
      <c r="GY171" s="160"/>
      <c r="GZ171" s="160"/>
      <c r="HA171" s="160"/>
      <c r="HB171" s="160"/>
      <c r="HC171" s="160"/>
      <c r="HD171" s="160"/>
      <c r="HE171" s="160"/>
      <c r="HF171" s="160"/>
      <c r="HG171" s="160"/>
      <c r="HH171" s="160"/>
      <c r="HI171" s="160"/>
    </row>
    <row r="172" s="8" customFormat="1" ht="16" customHeight="1" spans="1:217">
      <c r="A172" s="141"/>
      <c r="B172" s="43" t="s">
        <v>302</v>
      </c>
      <c r="C172" s="142" t="s">
        <v>303</v>
      </c>
      <c r="D172" s="63" t="s">
        <v>296</v>
      </c>
      <c r="E172" s="62">
        <v>1</v>
      </c>
      <c r="F172" s="63">
        <v>8</v>
      </c>
      <c r="G172" s="107">
        <v>1500</v>
      </c>
      <c r="H172" s="150">
        <f t="shared" si="14"/>
        <v>12000</v>
      </c>
      <c r="I172" s="161"/>
      <c r="J172" s="159"/>
      <c r="K172" s="142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60"/>
      <c r="AO172" s="160"/>
      <c r="AP172" s="160"/>
      <c r="AQ172" s="160"/>
      <c r="AR172" s="160"/>
      <c r="AS172" s="160"/>
      <c r="AT172" s="160"/>
      <c r="AU172" s="160"/>
      <c r="AV172" s="160"/>
      <c r="AW172" s="160"/>
      <c r="AX172" s="160"/>
      <c r="AY172" s="160"/>
      <c r="AZ172" s="160"/>
      <c r="BA172" s="160"/>
      <c r="BB172" s="160"/>
      <c r="BC172" s="160"/>
      <c r="BD172" s="160"/>
      <c r="BE172" s="160"/>
      <c r="BF172" s="160"/>
      <c r="BG172" s="160"/>
      <c r="BH172" s="160"/>
      <c r="BI172" s="160"/>
      <c r="BJ172" s="160"/>
      <c r="BK172" s="160"/>
      <c r="BL172" s="160"/>
      <c r="BM172" s="160"/>
      <c r="BN172" s="160"/>
      <c r="BO172" s="160"/>
      <c r="BP172" s="160"/>
      <c r="BQ172" s="160"/>
      <c r="BR172" s="160"/>
      <c r="BS172" s="160"/>
      <c r="BT172" s="160"/>
      <c r="BU172" s="160"/>
      <c r="BV172" s="160"/>
      <c r="BW172" s="160"/>
      <c r="BX172" s="160"/>
      <c r="BY172" s="160"/>
      <c r="BZ172" s="160"/>
      <c r="CA172" s="160"/>
      <c r="CB172" s="160"/>
      <c r="CC172" s="160"/>
      <c r="CD172" s="160"/>
      <c r="CE172" s="160"/>
      <c r="CF172" s="160"/>
      <c r="CG172" s="160"/>
      <c r="CH172" s="160"/>
      <c r="CI172" s="160"/>
      <c r="CJ172" s="160"/>
      <c r="CK172" s="160"/>
      <c r="CL172" s="160"/>
      <c r="CM172" s="160"/>
      <c r="CN172" s="160"/>
      <c r="CO172" s="160"/>
      <c r="CP172" s="160"/>
      <c r="CQ172" s="160"/>
      <c r="CR172" s="160"/>
      <c r="CS172" s="160"/>
      <c r="CT172" s="160"/>
      <c r="CU172" s="160"/>
      <c r="CV172" s="160"/>
      <c r="CW172" s="160"/>
      <c r="CX172" s="160"/>
      <c r="CY172" s="160"/>
      <c r="CZ172" s="160"/>
      <c r="DA172" s="160"/>
      <c r="DB172" s="160"/>
      <c r="DC172" s="160"/>
      <c r="DD172" s="160"/>
      <c r="DE172" s="160"/>
      <c r="DF172" s="160"/>
      <c r="DG172" s="160"/>
      <c r="DH172" s="160"/>
      <c r="DI172" s="160"/>
      <c r="DJ172" s="160"/>
      <c r="DK172" s="160"/>
      <c r="DL172" s="160"/>
      <c r="DM172" s="160"/>
      <c r="DN172" s="160"/>
      <c r="DO172" s="160"/>
      <c r="DP172" s="160"/>
      <c r="DQ172" s="160"/>
      <c r="DR172" s="160"/>
      <c r="DS172" s="160"/>
      <c r="DT172" s="160"/>
      <c r="DU172" s="160"/>
      <c r="DV172" s="160"/>
      <c r="DW172" s="160"/>
      <c r="DX172" s="160"/>
      <c r="DY172" s="160"/>
      <c r="DZ172" s="160"/>
      <c r="EA172" s="160"/>
      <c r="EB172" s="160"/>
      <c r="EC172" s="160"/>
      <c r="ED172" s="160"/>
      <c r="EE172" s="160"/>
      <c r="EF172" s="160"/>
      <c r="EG172" s="160"/>
      <c r="EH172" s="160"/>
      <c r="EI172" s="160"/>
      <c r="EJ172" s="160"/>
      <c r="EK172" s="160"/>
      <c r="EL172" s="160"/>
      <c r="EM172" s="160"/>
      <c r="EN172" s="160"/>
      <c r="EO172" s="160"/>
      <c r="EP172" s="160"/>
      <c r="EQ172" s="160"/>
      <c r="ER172" s="160"/>
      <c r="ES172" s="160"/>
      <c r="ET172" s="160"/>
      <c r="EU172" s="160"/>
      <c r="EV172" s="160"/>
      <c r="EW172" s="160"/>
      <c r="EX172" s="160"/>
      <c r="EY172" s="160"/>
      <c r="EZ172" s="160"/>
      <c r="FA172" s="160"/>
      <c r="FB172" s="160"/>
      <c r="FC172" s="160"/>
      <c r="FD172" s="160"/>
      <c r="FE172" s="160"/>
      <c r="FF172" s="160"/>
      <c r="FG172" s="160"/>
      <c r="FH172" s="160"/>
      <c r="FI172" s="160"/>
      <c r="FJ172" s="160"/>
      <c r="FK172" s="160"/>
      <c r="FL172" s="160"/>
      <c r="FM172" s="160"/>
      <c r="FN172" s="160"/>
      <c r="FO172" s="160"/>
      <c r="FP172" s="160"/>
      <c r="FQ172" s="160"/>
      <c r="FR172" s="160"/>
      <c r="FS172" s="160"/>
      <c r="FT172" s="160"/>
      <c r="FU172" s="160"/>
      <c r="FV172" s="160"/>
      <c r="FW172" s="160"/>
      <c r="FX172" s="160"/>
      <c r="FY172" s="160"/>
      <c r="FZ172" s="160"/>
      <c r="GA172" s="160"/>
      <c r="GB172" s="160"/>
      <c r="GC172" s="160"/>
      <c r="GD172" s="160"/>
      <c r="GE172" s="160"/>
      <c r="GF172" s="160"/>
      <c r="GG172" s="160"/>
      <c r="GH172" s="160"/>
      <c r="GI172" s="160"/>
      <c r="GJ172" s="160"/>
      <c r="GK172" s="160"/>
      <c r="GL172" s="160"/>
      <c r="GM172" s="160"/>
      <c r="GN172" s="160"/>
      <c r="GO172" s="160"/>
      <c r="GP172" s="160"/>
      <c r="GQ172" s="160"/>
      <c r="GR172" s="160"/>
      <c r="GS172" s="160"/>
      <c r="GT172" s="160"/>
      <c r="GU172" s="160"/>
      <c r="GV172" s="160"/>
      <c r="GW172" s="160"/>
      <c r="GX172" s="160"/>
      <c r="GY172" s="160"/>
      <c r="GZ172" s="160"/>
      <c r="HA172" s="160"/>
      <c r="HB172" s="160"/>
      <c r="HC172" s="160"/>
      <c r="HD172" s="160"/>
      <c r="HE172" s="160"/>
      <c r="HF172" s="160"/>
      <c r="HG172" s="160"/>
      <c r="HH172" s="160"/>
      <c r="HI172" s="160"/>
    </row>
    <row r="173" s="8" customFormat="1" ht="16" customHeight="1" spans="1:217">
      <c r="A173" s="141"/>
      <c r="B173" s="43" t="s">
        <v>304</v>
      </c>
      <c r="C173" s="142" t="s">
        <v>305</v>
      </c>
      <c r="D173" s="63" t="s">
        <v>296</v>
      </c>
      <c r="E173" s="62">
        <v>1</v>
      </c>
      <c r="F173" s="63">
        <v>8</v>
      </c>
      <c r="G173" s="107">
        <v>1100</v>
      </c>
      <c r="H173" s="150">
        <f t="shared" si="14"/>
        <v>8800</v>
      </c>
      <c r="I173" s="161"/>
      <c r="J173" s="159"/>
      <c r="K173" s="142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  <c r="AD173" s="160"/>
      <c r="AE173" s="160"/>
      <c r="AF173" s="160"/>
      <c r="AG173" s="160"/>
      <c r="AH173" s="160"/>
      <c r="AI173" s="160"/>
      <c r="AJ173" s="160"/>
      <c r="AK173" s="160"/>
      <c r="AL173" s="160"/>
      <c r="AM173" s="160"/>
      <c r="AN173" s="160"/>
      <c r="AO173" s="160"/>
      <c r="AP173" s="160"/>
      <c r="AQ173" s="160"/>
      <c r="AR173" s="160"/>
      <c r="AS173" s="160"/>
      <c r="AT173" s="160"/>
      <c r="AU173" s="160"/>
      <c r="AV173" s="160"/>
      <c r="AW173" s="160"/>
      <c r="AX173" s="160"/>
      <c r="AY173" s="160"/>
      <c r="AZ173" s="160"/>
      <c r="BA173" s="160"/>
      <c r="BB173" s="160"/>
      <c r="BC173" s="160"/>
      <c r="BD173" s="160"/>
      <c r="BE173" s="160"/>
      <c r="BF173" s="160"/>
      <c r="BG173" s="160"/>
      <c r="BH173" s="160"/>
      <c r="BI173" s="160"/>
      <c r="BJ173" s="160"/>
      <c r="BK173" s="160"/>
      <c r="BL173" s="160"/>
      <c r="BM173" s="160"/>
      <c r="BN173" s="160"/>
      <c r="BO173" s="160"/>
      <c r="BP173" s="160"/>
      <c r="BQ173" s="160"/>
      <c r="BR173" s="160"/>
      <c r="BS173" s="160"/>
      <c r="BT173" s="160"/>
      <c r="BU173" s="160"/>
      <c r="BV173" s="160"/>
      <c r="BW173" s="160"/>
      <c r="BX173" s="160"/>
      <c r="BY173" s="160"/>
      <c r="BZ173" s="160"/>
      <c r="CA173" s="160"/>
      <c r="CB173" s="160"/>
      <c r="CC173" s="160"/>
      <c r="CD173" s="160"/>
      <c r="CE173" s="160"/>
      <c r="CF173" s="160"/>
      <c r="CG173" s="160"/>
      <c r="CH173" s="160"/>
      <c r="CI173" s="160"/>
      <c r="CJ173" s="160"/>
      <c r="CK173" s="160"/>
      <c r="CL173" s="160"/>
      <c r="CM173" s="160"/>
      <c r="CN173" s="160"/>
      <c r="CO173" s="160"/>
      <c r="CP173" s="160"/>
      <c r="CQ173" s="160"/>
      <c r="CR173" s="160"/>
      <c r="CS173" s="160"/>
      <c r="CT173" s="160"/>
      <c r="CU173" s="160"/>
      <c r="CV173" s="160"/>
      <c r="CW173" s="160"/>
      <c r="CX173" s="160"/>
      <c r="CY173" s="160"/>
      <c r="CZ173" s="160"/>
      <c r="DA173" s="160"/>
      <c r="DB173" s="160"/>
      <c r="DC173" s="160"/>
      <c r="DD173" s="160"/>
      <c r="DE173" s="160"/>
      <c r="DF173" s="160"/>
      <c r="DG173" s="160"/>
      <c r="DH173" s="160"/>
      <c r="DI173" s="160"/>
      <c r="DJ173" s="160"/>
      <c r="DK173" s="160"/>
      <c r="DL173" s="160"/>
      <c r="DM173" s="160"/>
      <c r="DN173" s="160"/>
      <c r="DO173" s="160"/>
      <c r="DP173" s="160"/>
      <c r="DQ173" s="160"/>
      <c r="DR173" s="160"/>
      <c r="DS173" s="160"/>
      <c r="DT173" s="160"/>
      <c r="DU173" s="160"/>
      <c r="DV173" s="160"/>
      <c r="DW173" s="160"/>
      <c r="DX173" s="160"/>
      <c r="DY173" s="160"/>
      <c r="DZ173" s="160"/>
      <c r="EA173" s="160"/>
      <c r="EB173" s="160"/>
      <c r="EC173" s="160"/>
      <c r="ED173" s="160"/>
      <c r="EE173" s="160"/>
      <c r="EF173" s="160"/>
      <c r="EG173" s="160"/>
      <c r="EH173" s="160"/>
      <c r="EI173" s="160"/>
      <c r="EJ173" s="160"/>
      <c r="EK173" s="160"/>
      <c r="EL173" s="160"/>
      <c r="EM173" s="160"/>
      <c r="EN173" s="160"/>
      <c r="EO173" s="160"/>
      <c r="EP173" s="160"/>
      <c r="EQ173" s="160"/>
      <c r="ER173" s="160"/>
      <c r="ES173" s="160"/>
      <c r="ET173" s="160"/>
      <c r="EU173" s="160"/>
      <c r="EV173" s="160"/>
      <c r="EW173" s="160"/>
      <c r="EX173" s="160"/>
      <c r="EY173" s="160"/>
      <c r="EZ173" s="160"/>
      <c r="FA173" s="160"/>
      <c r="FB173" s="160"/>
      <c r="FC173" s="160"/>
      <c r="FD173" s="160"/>
      <c r="FE173" s="160"/>
      <c r="FF173" s="160"/>
      <c r="FG173" s="160"/>
      <c r="FH173" s="160"/>
      <c r="FI173" s="160"/>
      <c r="FJ173" s="160"/>
      <c r="FK173" s="160"/>
      <c r="FL173" s="160"/>
      <c r="FM173" s="160"/>
      <c r="FN173" s="160"/>
      <c r="FO173" s="160"/>
      <c r="FP173" s="160"/>
      <c r="FQ173" s="160"/>
      <c r="FR173" s="160"/>
      <c r="FS173" s="160"/>
      <c r="FT173" s="160"/>
      <c r="FU173" s="160"/>
      <c r="FV173" s="160"/>
      <c r="FW173" s="160"/>
      <c r="FX173" s="160"/>
      <c r="FY173" s="160"/>
      <c r="FZ173" s="160"/>
      <c r="GA173" s="160"/>
      <c r="GB173" s="160"/>
      <c r="GC173" s="160"/>
      <c r="GD173" s="160"/>
      <c r="GE173" s="160"/>
      <c r="GF173" s="160"/>
      <c r="GG173" s="160"/>
      <c r="GH173" s="160"/>
      <c r="GI173" s="160"/>
      <c r="GJ173" s="160"/>
      <c r="GK173" s="160"/>
      <c r="GL173" s="160"/>
      <c r="GM173" s="160"/>
      <c r="GN173" s="160"/>
      <c r="GO173" s="160"/>
      <c r="GP173" s="160"/>
      <c r="GQ173" s="160"/>
      <c r="GR173" s="160"/>
      <c r="GS173" s="160"/>
      <c r="GT173" s="160"/>
      <c r="GU173" s="160"/>
      <c r="GV173" s="160"/>
      <c r="GW173" s="160"/>
      <c r="GX173" s="160"/>
      <c r="GY173" s="160"/>
      <c r="GZ173" s="160"/>
      <c r="HA173" s="160"/>
      <c r="HB173" s="160"/>
      <c r="HC173" s="160"/>
      <c r="HD173" s="160"/>
      <c r="HE173" s="160"/>
      <c r="HF173" s="160"/>
      <c r="HG173" s="160"/>
      <c r="HH173" s="160"/>
      <c r="HI173" s="160"/>
    </row>
    <row r="174" s="8" customFormat="1" ht="16" customHeight="1" spans="1:217">
      <c r="A174" s="141"/>
      <c r="B174" s="43" t="s">
        <v>306</v>
      </c>
      <c r="C174" s="142" t="s">
        <v>307</v>
      </c>
      <c r="D174" s="63" t="s">
        <v>296</v>
      </c>
      <c r="E174" s="62">
        <v>1</v>
      </c>
      <c r="F174" s="63">
        <v>8</v>
      </c>
      <c r="G174" s="107">
        <v>1000</v>
      </c>
      <c r="H174" s="150">
        <f t="shared" si="14"/>
        <v>8000</v>
      </c>
      <c r="I174" s="161"/>
      <c r="J174" s="159"/>
      <c r="K174" s="142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60"/>
      <c r="Z174" s="160"/>
      <c r="AA174" s="160"/>
      <c r="AB174" s="160"/>
      <c r="AC174" s="160"/>
      <c r="AD174" s="160"/>
      <c r="AE174" s="160"/>
      <c r="AF174" s="160"/>
      <c r="AG174" s="160"/>
      <c r="AH174" s="160"/>
      <c r="AI174" s="160"/>
      <c r="AJ174" s="160"/>
      <c r="AK174" s="160"/>
      <c r="AL174" s="160"/>
      <c r="AM174" s="160"/>
      <c r="AN174" s="160"/>
      <c r="AO174" s="160"/>
      <c r="AP174" s="160"/>
      <c r="AQ174" s="160"/>
      <c r="AR174" s="160"/>
      <c r="AS174" s="160"/>
      <c r="AT174" s="160"/>
      <c r="AU174" s="160"/>
      <c r="AV174" s="160"/>
      <c r="AW174" s="160"/>
      <c r="AX174" s="160"/>
      <c r="AY174" s="160"/>
      <c r="AZ174" s="160"/>
      <c r="BA174" s="160"/>
      <c r="BB174" s="160"/>
      <c r="BC174" s="160"/>
      <c r="BD174" s="160"/>
      <c r="BE174" s="160"/>
      <c r="BF174" s="160"/>
      <c r="BG174" s="160"/>
      <c r="BH174" s="160"/>
      <c r="BI174" s="160"/>
      <c r="BJ174" s="160"/>
      <c r="BK174" s="160"/>
      <c r="BL174" s="160"/>
      <c r="BM174" s="160"/>
      <c r="BN174" s="160"/>
      <c r="BO174" s="160"/>
      <c r="BP174" s="160"/>
      <c r="BQ174" s="160"/>
      <c r="BR174" s="160"/>
      <c r="BS174" s="160"/>
      <c r="BT174" s="160"/>
      <c r="BU174" s="160"/>
      <c r="BV174" s="160"/>
      <c r="BW174" s="160"/>
      <c r="BX174" s="160"/>
      <c r="BY174" s="160"/>
      <c r="BZ174" s="160"/>
      <c r="CA174" s="160"/>
      <c r="CB174" s="160"/>
      <c r="CC174" s="160"/>
      <c r="CD174" s="160"/>
      <c r="CE174" s="160"/>
      <c r="CF174" s="160"/>
      <c r="CG174" s="160"/>
      <c r="CH174" s="160"/>
      <c r="CI174" s="160"/>
      <c r="CJ174" s="160"/>
      <c r="CK174" s="160"/>
      <c r="CL174" s="160"/>
      <c r="CM174" s="160"/>
      <c r="CN174" s="160"/>
      <c r="CO174" s="160"/>
      <c r="CP174" s="160"/>
      <c r="CQ174" s="160"/>
      <c r="CR174" s="160"/>
      <c r="CS174" s="160"/>
      <c r="CT174" s="160"/>
      <c r="CU174" s="160"/>
      <c r="CV174" s="160"/>
      <c r="CW174" s="160"/>
      <c r="CX174" s="160"/>
      <c r="CY174" s="160"/>
      <c r="CZ174" s="160"/>
      <c r="DA174" s="160"/>
      <c r="DB174" s="160"/>
      <c r="DC174" s="160"/>
      <c r="DD174" s="160"/>
      <c r="DE174" s="160"/>
      <c r="DF174" s="160"/>
      <c r="DG174" s="160"/>
      <c r="DH174" s="160"/>
      <c r="DI174" s="160"/>
      <c r="DJ174" s="160"/>
      <c r="DK174" s="160"/>
      <c r="DL174" s="160"/>
      <c r="DM174" s="160"/>
      <c r="DN174" s="160"/>
      <c r="DO174" s="160"/>
      <c r="DP174" s="160"/>
      <c r="DQ174" s="160"/>
      <c r="DR174" s="160"/>
      <c r="DS174" s="160"/>
      <c r="DT174" s="160"/>
      <c r="DU174" s="160"/>
      <c r="DV174" s="160"/>
      <c r="DW174" s="160"/>
      <c r="DX174" s="160"/>
      <c r="DY174" s="160"/>
      <c r="DZ174" s="160"/>
      <c r="EA174" s="160"/>
      <c r="EB174" s="160"/>
      <c r="EC174" s="160"/>
      <c r="ED174" s="160"/>
      <c r="EE174" s="160"/>
      <c r="EF174" s="160"/>
      <c r="EG174" s="160"/>
      <c r="EH174" s="160"/>
      <c r="EI174" s="160"/>
      <c r="EJ174" s="160"/>
      <c r="EK174" s="160"/>
      <c r="EL174" s="160"/>
      <c r="EM174" s="160"/>
      <c r="EN174" s="160"/>
      <c r="EO174" s="160"/>
      <c r="EP174" s="160"/>
      <c r="EQ174" s="160"/>
      <c r="ER174" s="160"/>
      <c r="ES174" s="160"/>
      <c r="ET174" s="160"/>
      <c r="EU174" s="160"/>
      <c r="EV174" s="160"/>
      <c r="EW174" s="160"/>
      <c r="EX174" s="160"/>
      <c r="EY174" s="160"/>
      <c r="EZ174" s="160"/>
      <c r="FA174" s="160"/>
      <c r="FB174" s="160"/>
      <c r="FC174" s="160"/>
      <c r="FD174" s="160"/>
      <c r="FE174" s="160"/>
      <c r="FF174" s="160"/>
      <c r="FG174" s="160"/>
      <c r="FH174" s="160"/>
      <c r="FI174" s="160"/>
      <c r="FJ174" s="160"/>
      <c r="FK174" s="160"/>
      <c r="FL174" s="160"/>
      <c r="FM174" s="160"/>
      <c r="FN174" s="160"/>
      <c r="FO174" s="160"/>
      <c r="FP174" s="160"/>
      <c r="FQ174" s="160"/>
      <c r="FR174" s="160"/>
      <c r="FS174" s="160"/>
      <c r="FT174" s="160"/>
      <c r="FU174" s="160"/>
      <c r="FV174" s="160"/>
      <c r="FW174" s="160"/>
      <c r="FX174" s="160"/>
      <c r="FY174" s="160"/>
      <c r="FZ174" s="160"/>
      <c r="GA174" s="160"/>
      <c r="GB174" s="160"/>
      <c r="GC174" s="160"/>
      <c r="GD174" s="160"/>
      <c r="GE174" s="160"/>
      <c r="GF174" s="160"/>
      <c r="GG174" s="160"/>
      <c r="GH174" s="160"/>
      <c r="GI174" s="160"/>
      <c r="GJ174" s="160"/>
      <c r="GK174" s="160"/>
      <c r="GL174" s="160"/>
      <c r="GM174" s="160"/>
      <c r="GN174" s="160"/>
      <c r="GO174" s="160"/>
      <c r="GP174" s="160"/>
      <c r="GQ174" s="160"/>
      <c r="GR174" s="160"/>
      <c r="GS174" s="160"/>
      <c r="GT174" s="160"/>
      <c r="GU174" s="160"/>
      <c r="GV174" s="160"/>
      <c r="GW174" s="160"/>
      <c r="GX174" s="160"/>
      <c r="GY174" s="160"/>
      <c r="GZ174" s="160"/>
      <c r="HA174" s="160"/>
      <c r="HB174" s="160"/>
      <c r="HC174" s="160"/>
      <c r="HD174" s="160"/>
      <c r="HE174" s="160"/>
      <c r="HF174" s="160"/>
      <c r="HG174" s="160"/>
      <c r="HH174" s="160"/>
      <c r="HI174" s="160"/>
    </row>
    <row r="175" s="2" customFormat="1" ht="16" customHeight="1" spans="1:217">
      <c r="A175" s="91"/>
      <c r="B175" s="37" t="s">
        <v>304</v>
      </c>
      <c r="C175" s="76" t="s">
        <v>308</v>
      </c>
      <c r="D175" s="63" t="s">
        <v>296</v>
      </c>
      <c r="E175" s="62">
        <v>1</v>
      </c>
      <c r="F175" s="63">
        <v>20</v>
      </c>
      <c r="G175" s="107">
        <v>1100</v>
      </c>
      <c r="H175" s="106">
        <f t="shared" si="14"/>
        <v>22000</v>
      </c>
      <c r="I175" s="119"/>
      <c r="J175" s="75"/>
      <c r="K175" s="76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  <c r="DC175" s="77"/>
      <c r="DD175" s="77"/>
      <c r="DE175" s="77"/>
      <c r="DF175" s="77"/>
      <c r="DG175" s="77"/>
      <c r="DH175" s="77"/>
      <c r="DI175" s="77"/>
      <c r="DJ175" s="77"/>
      <c r="DK175" s="77"/>
      <c r="DL175" s="77"/>
      <c r="DM175" s="77"/>
      <c r="DN175" s="77"/>
      <c r="DO175" s="77"/>
      <c r="DP175" s="77"/>
      <c r="DQ175" s="77"/>
      <c r="DR175" s="77"/>
      <c r="DS175" s="77"/>
      <c r="DT175" s="77"/>
      <c r="DU175" s="77"/>
      <c r="DV175" s="77"/>
      <c r="DW175" s="77"/>
      <c r="DX175" s="77"/>
      <c r="DY175" s="77"/>
      <c r="DZ175" s="77"/>
      <c r="EA175" s="77"/>
      <c r="EB175" s="77"/>
      <c r="EC175" s="77"/>
      <c r="ED175" s="77"/>
      <c r="EE175" s="77"/>
      <c r="EF175" s="77"/>
      <c r="EG175" s="77"/>
      <c r="EH175" s="77"/>
      <c r="EI175" s="77"/>
      <c r="EJ175" s="77"/>
      <c r="EK175" s="77"/>
      <c r="EL175" s="77"/>
      <c r="EM175" s="77"/>
      <c r="EN175" s="77"/>
      <c r="EO175" s="77"/>
      <c r="EP175" s="77"/>
      <c r="EQ175" s="77"/>
      <c r="ER175" s="77"/>
      <c r="ES175" s="77"/>
      <c r="ET175" s="77"/>
      <c r="EU175" s="77"/>
      <c r="EV175" s="77"/>
      <c r="EW175" s="77"/>
      <c r="EX175" s="77"/>
      <c r="EY175" s="77"/>
      <c r="EZ175" s="77"/>
      <c r="FA175" s="77"/>
      <c r="FB175" s="77"/>
      <c r="FC175" s="77"/>
      <c r="FD175" s="77"/>
      <c r="FE175" s="77"/>
      <c r="FF175" s="77"/>
      <c r="FG175" s="77"/>
      <c r="FH175" s="77"/>
      <c r="FI175" s="77"/>
      <c r="FJ175" s="77"/>
      <c r="FK175" s="77"/>
      <c r="FL175" s="77"/>
      <c r="FM175" s="77"/>
      <c r="FN175" s="77"/>
      <c r="FO175" s="77"/>
      <c r="FP175" s="77"/>
      <c r="FQ175" s="77"/>
      <c r="FR175" s="77"/>
      <c r="FS175" s="77"/>
      <c r="FT175" s="77"/>
      <c r="FU175" s="77"/>
      <c r="FV175" s="77"/>
      <c r="FW175" s="77"/>
      <c r="FX175" s="77"/>
      <c r="FY175" s="77"/>
      <c r="FZ175" s="77"/>
      <c r="GA175" s="77"/>
      <c r="GB175" s="77"/>
      <c r="GC175" s="77"/>
      <c r="GD175" s="77"/>
      <c r="GE175" s="77"/>
      <c r="GF175" s="77"/>
      <c r="GG175" s="77"/>
      <c r="GH175" s="77"/>
      <c r="GI175" s="77"/>
      <c r="GJ175" s="77"/>
      <c r="GK175" s="77"/>
      <c r="GL175" s="77"/>
      <c r="GM175" s="77"/>
      <c r="GN175" s="77"/>
      <c r="GO175" s="77"/>
      <c r="GP175" s="77"/>
      <c r="GQ175" s="77"/>
      <c r="GR175" s="77"/>
      <c r="GS175" s="77"/>
      <c r="GT175" s="77"/>
      <c r="GU175" s="77"/>
      <c r="GV175" s="77"/>
      <c r="GW175" s="77"/>
      <c r="GX175" s="77"/>
      <c r="GY175" s="77"/>
      <c r="GZ175" s="77"/>
      <c r="HA175" s="77"/>
      <c r="HB175" s="77"/>
      <c r="HC175" s="77"/>
      <c r="HD175" s="77"/>
      <c r="HE175" s="77"/>
      <c r="HF175" s="77"/>
      <c r="HG175" s="77"/>
      <c r="HH175" s="77"/>
      <c r="HI175" s="77"/>
    </row>
    <row r="176" s="2" customFormat="1" ht="16" customHeight="1" spans="1:217">
      <c r="A176" s="91"/>
      <c r="B176" s="37" t="s">
        <v>306</v>
      </c>
      <c r="C176" s="76" t="s">
        <v>308</v>
      </c>
      <c r="D176" s="63" t="s">
        <v>296</v>
      </c>
      <c r="E176" s="62">
        <v>4</v>
      </c>
      <c r="F176" s="63">
        <v>20</v>
      </c>
      <c r="G176" s="107">
        <v>1000</v>
      </c>
      <c r="H176" s="106">
        <f t="shared" si="14"/>
        <v>80000</v>
      </c>
      <c r="I176" s="119"/>
      <c r="J176" s="75"/>
      <c r="K176" s="76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  <c r="BC176" s="77"/>
      <c r="BD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  <c r="DC176" s="77"/>
      <c r="DD176" s="77"/>
      <c r="DE176" s="77"/>
      <c r="DF176" s="77"/>
      <c r="DG176" s="77"/>
      <c r="DH176" s="77"/>
      <c r="DI176" s="77"/>
      <c r="DJ176" s="77"/>
      <c r="DK176" s="77"/>
      <c r="DL176" s="77"/>
      <c r="DM176" s="77"/>
      <c r="DN176" s="77"/>
      <c r="DO176" s="77"/>
      <c r="DP176" s="77"/>
      <c r="DQ176" s="77"/>
      <c r="DR176" s="77"/>
      <c r="DS176" s="77"/>
      <c r="DT176" s="77"/>
      <c r="DU176" s="77"/>
      <c r="DV176" s="77"/>
      <c r="DW176" s="77"/>
      <c r="DX176" s="77"/>
      <c r="DY176" s="77"/>
      <c r="DZ176" s="77"/>
      <c r="EA176" s="77"/>
      <c r="EB176" s="77"/>
      <c r="EC176" s="77"/>
      <c r="ED176" s="77"/>
      <c r="EE176" s="77"/>
      <c r="EF176" s="77"/>
      <c r="EG176" s="77"/>
      <c r="EH176" s="77"/>
      <c r="EI176" s="77"/>
      <c r="EJ176" s="77"/>
      <c r="EK176" s="77"/>
      <c r="EL176" s="77"/>
      <c r="EM176" s="77"/>
      <c r="EN176" s="77"/>
      <c r="EO176" s="77"/>
      <c r="EP176" s="77"/>
      <c r="EQ176" s="77"/>
      <c r="ER176" s="77"/>
      <c r="ES176" s="77"/>
      <c r="ET176" s="77"/>
      <c r="EU176" s="77"/>
      <c r="EV176" s="77"/>
      <c r="EW176" s="77"/>
      <c r="EX176" s="77"/>
      <c r="EY176" s="77"/>
      <c r="EZ176" s="77"/>
      <c r="FA176" s="77"/>
      <c r="FB176" s="77"/>
      <c r="FC176" s="77"/>
      <c r="FD176" s="77"/>
      <c r="FE176" s="77"/>
      <c r="FF176" s="77"/>
      <c r="FG176" s="77"/>
      <c r="FH176" s="77"/>
      <c r="FI176" s="77"/>
      <c r="FJ176" s="77"/>
      <c r="FK176" s="77"/>
      <c r="FL176" s="77"/>
      <c r="FM176" s="77"/>
      <c r="FN176" s="77"/>
      <c r="FO176" s="77"/>
      <c r="FP176" s="77"/>
      <c r="FQ176" s="77"/>
      <c r="FR176" s="77"/>
      <c r="FS176" s="77"/>
      <c r="FT176" s="77"/>
      <c r="FU176" s="77"/>
      <c r="FV176" s="77"/>
      <c r="FW176" s="77"/>
      <c r="FX176" s="77"/>
      <c r="FY176" s="77"/>
      <c r="FZ176" s="77"/>
      <c r="GA176" s="77"/>
      <c r="GB176" s="77"/>
      <c r="GC176" s="77"/>
      <c r="GD176" s="77"/>
      <c r="GE176" s="77"/>
      <c r="GF176" s="77"/>
      <c r="GG176" s="77"/>
      <c r="GH176" s="77"/>
      <c r="GI176" s="77"/>
      <c r="GJ176" s="77"/>
      <c r="GK176" s="77"/>
      <c r="GL176" s="77"/>
      <c r="GM176" s="77"/>
      <c r="GN176" s="77"/>
      <c r="GO176" s="77"/>
      <c r="GP176" s="77"/>
      <c r="GQ176" s="77"/>
      <c r="GR176" s="77"/>
      <c r="GS176" s="77"/>
      <c r="GT176" s="77"/>
      <c r="GU176" s="77"/>
      <c r="GV176" s="77"/>
      <c r="GW176" s="77"/>
      <c r="GX176" s="77"/>
      <c r="GY176" s="77"/>
      <c r="GZ176" s="77"/>
      <c r="HA176" s="77"/>
      <c r="HB176" s="77"/>
      <c r="HC176" s="77"/>
      <c r="HD176" s="77"/>
      <c r="HE176" s="77"/>
      <c r="HF176" s="77"/>
      <c r="HG176" s="77"/>
      <c r="HH176" s="77"/>
      <c r="HI176" s="77"/>
    </row>
    <row r="177" ht="16" customHeight="1" spans="1:11">
      <c r="A177" s="143">
        <v>10</v>
      </c>
      <c r="B177" s="144" t="s">
        <v>4</v>
      </c>
      <c r="C177" s="145"/>
      <c r="D177" s="27"/>
      <c r="E177" s="151"/>
      <c r="F177" s="151"/>
      <c r="G177" s="151"/>
      <c r="H177" s="55">
        <f>H5+H12+H26+H65+H84+H103+H119+H155+H168</f>
        <v>1276674</v>
      </c>
      <c r="I177" s="162" t="s">
        <v>309</v>
      </c>
      <c r="J177" s="71">
        <f>SUM(J5:J176)</f>
        <v>874342.55</v>
      </c>
      <c r="K177" s="67" t="s">
        <v>18</v>
      </c>
    </row>
    <row r="178" ht="16" customHeight="1" spans="1:11">
      <c r="A178" s="67"/>
      <c r="B178" s="32"/>
      <c r="C178" s="67"/>
      <c r="D178" s="67"/>
      <c r="E178" s="67"/>
      <c r="F178" s="67"/>
      <c r="G178" s="67"/>
      <c r="H178" s="71">
        <f>Summary!C11</f>
        <v>76600.44</v>
      </c>
      <c r="I178" s="67" t="s">
        <v>310</v>
      </c>
      <c r="J178" s="71">
        <f>J177+H178</f>
        <v>950942.99</v>
      </c>
      <c r="K178" s="67" t="s">
        <v>311</v>
      </c>
    </row>
    <row r="179" ht="16" customHeight="1" spans="1:11">
      <c r="A179" s="67"/>
      <c r="B179" s="32"/>
      <c r="C179" s="67"/>
      <c r="D179" s="67"/>
      <c r="E179" s="67"/>
      <c r="F179" s="67"/>
      <c r="G179" s="67"/>
      <c r="H179" s="71">
        <f>SUM(H177:H178)</f>
        <v>1353274.44</v>
      </c>
      <c r="I179" s="67" t="s">
        <v>312</v>
      </c>
      <c r="J179" s="71">
        <f>H179-J178</f>
        <v>402331.45</v>
      </c>
      <c r="K179" s="67"/>
    </row>
    <row r="180" spans="1:11">
      <c r="A180" s="67"/>
      <c r="B180" s="32"/>
      <c r="C180" s="67"/>
      <c r="D180" s="67"/>
      <c r="E180" s="67"/>
      <c r="F180" s="67"/>
      <c r="G180" s="67"/>
      <c r="H180" s="71"/>
      <c r="I180" s="67"/>
      <c r="J180" s="163">
        <f>J179/H179</f>
        <v>0.297302186539487</v>
      </c>
      <c r="K180" s="67"/>
    </row>
  </sheetData>
  <mergeCells count="18">
    <mergeCell ref="B4:C4"/>
    <mergeCell ref="A13:A18"/>
    <mergeCell ref="A19:A25"/>
    <mergeCell ref="A27:A43"/>
    <mergeCell ref="A44:A64"/>
    <mergeCell ref="A66:A72"/>
    <mergeCell ref="A73:A83"/>
    <mergeCell ref="A85:A90"/>
    <mergeCell ref="A91:A95"/>
    <mergeCell ref="A96:A98"/>
    <mergeCell ref="A99:A102"/>
    <mergeCell ref="A120:A139"/>
    <mergeCell ref="A140:A144"/>
    <mergeCell ref="A145:A154"/>
    <mergeCell ref="A156:A163"/>
    <mergeCell ref="A164:A167"/>
    <mergeCell ref="B159:B162"/>
    <mergeCell ref="E1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Summary</vt:lpstr>
      <vt:lpstr>Road trip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MRC</dc:creator>
  <cp:lastModifiedBy>Vivien 赵晨菲</cp:lastModifiedBy>
  <dcterms:created xsi:type="dcterms:W3CDTF">2015-01-31T00:48:00Z</dcterms:created>
  <cp:lastPrinted>2015-05-09T23:07:00Z</cp:lastPrinted>
  <dcterms:modified xsi:type="dcterms:W3CDTF">2022-08-25T18:07:15Z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2052-4.5.0.7415</vt:lpwstr>
  </property>
  <property fmtid="{D5CDD505-2E9C-101B-9397-08002B2CF9AE}" pid="3" name="_NewReviewCycle">
    <vt:lpwstr/>
  </property>
  <property fmtid="{D5CDD505-2E9C-101B-9397-08002B2CF9AE}" pid="4" name="ICV">
    <vt:lpwstr>724957AF453D2315E6F2FC628D0E5947</vt:lpwstr>
  </property>
</Properties>
</file>