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/>
  <mc:AlternateContent xmlns:mc="http://schemas.openxmlformats.org/markup-compatibility/2006">
    <mc:Choice Requires="x15">
      <x15ac:absPath xmlns:x15ac="http://schemas.microsoft.com/office/spreadsheetml/2010/11/ac" url="/Users/lh/Desktop/"/>
    </mc:Choice>
  </mc:AlternateContent>
  <xr:revisionPtr revIDLastSave="0" documentId="13_ncr:1_{D9558B37-CECE-3D41-BC30-F67F401E18C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新媒体展厅报价" sheetId="2" r:id="rId1"/>
  </sheets>
  <definedNames>
    <definedName name="_xlnm._FilterDatabase" localSheetId="0" hidden="1">新媒体展厅报价!$A$6:$I$54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2" l="1"/>
  <c r="N51" i="2"/>
  <c r="N48" i="2"/>
  <c r="N50" i="2"/>
  <c r="N49" i="2"/>
  <c r="N47" i="2"/>
  <c r="N45" i="2"/>
  <c r="N38" i="2"/>
  <c r="N37" i="2"/>
  <c r="N30" i="2"/>
  <c r="N21" i="2"/>
  <c r="N20" i="2"/>
  <c r="N14" i="2"/>
  <c r="N44" i="2"/>
  <c r="N43" i="2"/>
  <c r="N42" i="2"/>
  <c r="N41" i="2"/>
  <c r="N36" i="2"/>
  <c r="N35" i="2"/>
  <c r="N34" i="2"/>
  <c r="N33" i="2"/>
  <c r="N32" i="2"/>
  <c r="N29" i="2"/>
  <c r="N28" i="2"/>
  <c r="N27" i="2"/>
  <c r="N26" i="2"/>
  <c r="N25" i="2"/>
  <c r="N24" i="2"/>
  <c r="N19" i="2"/>
  <c r="N18" i="2"/>
  <c r="N17" i="2"/>
  <c r="N16" i="2"/>
  <c r="N13" i="2"/>
  <c r="N12" i="2"/>
  <c r="N11" i="2"/>
  <c r="N10" i="2"/>
  <c r="N9" i="2"/>
  <c r="N8" i="2"/>
  <c r="I27" i="2"/>
  <c r="I35" i="2" l="1"/>
  <c r="I33" i="2" l="1"/>
  <c r="I36" i="2"/>
  <c r="I34" i="2"/>
  <c r="I32" i="2"/>
  <c r="I29" i="2"/>
  <c r="I28" i="2"/>
  <c r="I26" i="2"/>
  <c r="I25" i="2"/>
  <c r="I24" i="2"/>
  <c r="I37" i="2" l="1"/>
  <c r="I30" i="2"/>
  <c r="I17" i="2"/>
  <c r="I18" i="2"/>
  <c r="I19" i="2"/>
  <c r="I16" i="2"/>
  <c r="I13" i="2"/>
  <c r="I8" i="2"/>
  <c r="I12" i="2"/>
  <c r="I9" i="2"/>
  <c r="I10" i="2"/>
  <c r="I38" i="2" l="1"/>
  <c r="I44" i="2"/>
  <c r="I43" i="2"/>
  <c r="I42" i="2"/>
  <c r="I41" i="2"/>
  <c r="I11" i="2"/>
  <c r="I45" i="2" l="1"/>
  <c r="I49" i="2" s="1"/>
  <c r="I14" i="2"/>
  <c r="I47" i="2" s="1"/>
  <c r="I20" i="2"/>
  <c r="I48" i="2" s="1"/>
  <c r="I21" i="2" l="1"/>
  <c r="I50" i="2" l="1"/>
  <c r="I51" i="2" s="1"/>
  <c r="I52" i="2" s="1"/>
</calcChain>
</file>

<file path=xl/sharedStrings.xml><?xml version="1.0" encoding="utf-8"?>
<sst xmlns="http://schemas.openxmlformats.org/spreadsheetml/2006/main" count="232" uniqueCount="110">
  <si>
    <t>项目/Project</t>
  </si>
  <si>
    <t>负责人</t>
  </si>
  <si>
    <t>梁雷</t>
  </si>
  <si>
    <t>日期/Date</t>
  </si>
  <si>
    <t>电话</t>
  </si>
  <si>
    <r>
      <rPr>
        <b/>
        <sz val="10"/>
        <color indexed="8"/>
        <rFont val="思源黑体 CN Normal"/>
        <charset val="134"/>
      </rPr>
      <t>地点/</t>
    </r>
    <r>
      <rPr>
        <b/>
        <sz val="10"/>
        <color rgb="FF000000"/>
        <rFont val="宋体"/>
        <family val="3"/>
        <charset val="134"/>
      </rPr>
      <t>Site</t>
    </r>
  </si>
  <si>
    <t>邮箱</t>
  </si>
  <si>
    <t>liaofan@vip.163.com</t>
  </si>
  <si>
    <t>硬件</t>
  </si>
  <si>
    <t>内容</t>
  </si>
  <si>
    <t>规格说明</t>
  </si>
  <si>
    <t>备注</t>
  </si>
  <si>
    <t>数量</t>
  </si>
  <si>
    <t>单价</t>
  </si>
  <si>
    <t>金额</t>
  </si>
  <si>
    <t>租赁</t>
  </si>
  <si>
    <t>台</t>
  </si>
  <si>
    <t>/台</t>
  </si>
  <si>
    <t>小计：</t>
  </si>
  <si>
    <t>软件</t>
  </si>
  <si>
    <t>内容制作</t>
  </si>
  <si>
    <t>定制开发</t>
  </si>
  <si>
    <t>套</t>
  </si>
  <si>
    <t>/套</t>
  </si>
  <si>
    <t>程序</t>
  </si>
  <si>
    <t>项</t>
  </si>
  <si>
    <t>/项</t>
  </si>
  <si>
    <t>现场执行</t>
  </si>
  <si>
    <t>说明</t>
  </si>
  <si>
    <t>安装、调试</t>
  </si>
  <si>
    <t>差旅费</t>
  </si>
  <si>
    <t>交通费往返（2人）</t>
  </si>
  <si>
    <t>餐饮 交通及住宿费（2人）</t>
  </si>
  <si>
    <t>运输费</t>
  </si>
  <si>
    <t>综合统计</t>
  </si>
  <si>
    <t>硬件合计</t>
  </si>
  <si>
    <t>软件合计</t>
  </si>
  <si>
    <t>其他费用合计</t>
  </si>
  <si>
    <t>费用合计</t>
  </si>
  <si>
    <t>税费（6%）</t>
  </si>
  <si>
    <t>总体含税后合计费用</t>
  </si>
  <si>
    <t>优惠后总计</t>
  </si>
  <si>
    <t>项目制作周期</t>
  </si>
  <si>
    <t>定制开发</t>
    <phoneticPr fontId="37" type="noConversion"/>
  </si>
  <si>
    <t>套</t>
    <phoneticPr fontId="37" type="noConversion"/>
  </si>
  <si>
    <t>/套</t>
    <phoneticPr fontId="37" type="noConversion"/>
  </si>
  <si>
    <t>PC终端</t>
    <phoneticPr fontId="37" type="noConversion"/>
  </si>
  <si>
    <t>i7六核/16G/GTX1080独显台式机</t>
    <phoneticPr fontId="37" type="noConversion"/>
  </si>
  <si>
    <t>手持喷壶</t>
    <phoneticPr fontId="37" type="noConversion"/>
  </si>
  <si>
    <t>定位识别设备</t>
    <phoneticPr fontId="37" type="noConversion"/>
  </si>
  <si>
    <t>定制开发3维空间定位器</t>
    <phoneticPr fontId="37" type="noConversion"/>
  </si>
  <si>
    <t>DID拼接屏</t>
    <phoneticPr fontId="37" type="noConversion"/>
  </si>
  <si>
    <t>1.7did拼接屏</t>
    <phoneticPr fontId="37" type="noConversion"/>
  </si>
  <si>
    <t>甲供</t>
    <phoneticPr fontId="37" type="noConversion"/>
  </si>
  <si>
    <t>色桶</t>
    <phoneticPr fontId="37" type="noConversion"/>
  </si>
  <si>
    <t>RGB五彩色桶</t>
    <phoneticPr fontId="37" type="noConversion"/>
  </si>
  <si>
    <t>桶</t>
    <phoneticPr fontId="37" type="noConversion"/>
  </si>
  <si>
    <t>/桶</t>
    <phoneticPr fontId="37" type="noConversion"/>
  </si>
  <si>
    <t>打印机</t>
    <phoneticPr fontId="37" type="noConversion"/>
  </si>
  <si>
    <t>EPSON 6色喷墨速打</t>
    <phoneticPr fontId="37" type="noConversion"/>
  </si>
  <si>
    <t>台</t>
    <phoneticPr fontId="37" type="noConversion"/>
  </si>
  <si>
    <t>UI界面设计</t>
    <phoneticPr fontId="37" type="noConversion"/>
  </si>
  <si>
    <t>车体3D模型整理</t>
    <phoneticPr fontId="37" type="noConversion"/>
  </si>
  <si>
    <t>扫码分享程序</t>
    <phoneticPr fontId="37" type="noConversion"/>
  </si>
  <si>
    <t>/台</t>
    <phoneticPr fontId="37" type="noConversion"/>
  </si>
  <si>
    <t>ID巡展
2022年
北京 上海 成都 广州 深圳</t>
    <phoneticPr fontId="37" type="noConversion"/>
  </si>
  <si>
    <t>采购</t>
    <phoneticPr fontId="37" type="noConversion"/>
  </si>
  <si>
    <t>投影机</t>
  </si>
  <si>
    <t>10000流明高清激光机（含短焦镜头）</t>
  </si>
  <si>
    <t>主机</t>
  </si>
  <si>
    <t>投影机安装位置</t>
  </si>
  <si>
    <t>甲方提供</t>
  </si>
  <si>
    <t>融合系统</t>
  </si>
  <si>
    <t>车辆Mapping融合系统</t>
  </si>
  <si>
    <t>通道</t>
  </si>
  <si>
    <t>汽车投影软件</t>
  </si>
  <si>
    <t>车辆Mapping显示软件</t>
  </si>
  <si>
    <t>触摸屏汽车画图系统</t>
  </si>
  <si>
    <t>车辆涂鸦及动画生成系统</t>
  </si>
  <si>
    <t>甲方提供</t>
    <phoneticPr fontId="37" type="noConversion"/>
  </si>
  <si>
    <t>OLED</t>
    <phoneticPr fontId="37" type="noConversion"/>
  </si>
  <si>
    <t>55寸OLED触摸屏</t>
    <phoneticPr fontId="37" type="noConversion"/>
  </si>
  <si>
    <t>i7，32G，8G独显</t>
    <phoneticPr fontId="37" type="noConversion"/>
  </si>
  <si>
    <t xml:space="preserve">汽车模型整理 </t>
    <phoneticPr fontId="37" type="noConversion"/>
  </si>
  <si>
    <t>/项</t>
    <phoneticPr fontId="37" type="noConversion"/>
  </si>
  <si>
    <t>/通道</t>
    <phoneticPr fontId="37" type="noConversion"/>
  </si>
  <si>
    <t>融合调试</t>
    <phoneticPr fontId="37" type="noConversion"/>
  </si>
  <si>
    <t>每一站调试</t>
    <phoneticPr fontId="37" type="noConversion"/>
  </si>
  <si>
    <t>站</t>
    <phoneticPr fontId="37" type="noConversion"/>
  </si>
  <si>
    <t>/站</t>
    <phoneticPr fontId="37" type="noConversion"/>
  </si>
  <si>
    <t>/场</t>
    <phoneticPr fontId="37" type="noConversion"/>
  </si>
  <si>
    <t>/往返/场</t>
    <phoneticPr fontId="37" type="noConversion"/>
  </si>
  <si>
    <t>模型</t>
    <phoneticPr fontId="37" type="noConversion"/>
  </si>
  <si>
    <t>音箱</t>
    <phoneticPr fontId="37" type="noConversion"/>
  </si>
  <si>
    <t>如果需要搭行架及挂架</t>
    <phoneticPr fontId="37" type="noConversion"/>
  </si>
  <si>
    <t>大众ID巡展数字交互展项报价</t>
    <phoneticPr fontId="37" type="noConversion"/>
  </si>
  <si>
    <t>定向音箱</t>
    <phoneticPr fontId="37" type="noConversion"/>
  </si>
  <si>
    <t>聚音罩</t>
    <phoneticPr fontId="37" type="noConversion"/>
  </si>
  <si>
    <t>车体涂鸦开发：开场动画，选择色桶颜色进行车体涂鸦，也可选择屏幕上预制的标识、车贴进行喷涂，最终将生成的车体涂鸦照片，进行扫码下载或打印</t>
    <phoneticPr fontId="37" type="noConversion"/>
  </si>
  <si>
    <t>车体涂鸦装置</t>
    <phoneticPr fontId="37" type="noConversion"/>
  </si>
  <si>
    <t>车体Mapping影像联动装置</t>
    <phoneticPr fontId="37" type="noConversion"/>
  </si>
  <si>
    <t>该项合计：</t>
    <phoneticPr fontId="37" type="noConversion"/>
  </si>
  <si>
    <t>方案确定、合同签订、资料提齐起：25-30天左右（因疫情等不可抗拒力的影响，时间待定）</t>
    <phoneticPr fontId="37" type="noConversion"/>
  </si>
  <si>
    <r>
      <t>设备运输费</t>
    </r>
    <r>
      <rPr>
        <sz val="10"/>
        <color rgb="FFFF0000"/>
        <rFont val="思源黑体 CN Light"/>
        <family val="2"/>
        <charset val="128"/>
      </rPr>
      <t>（跟随甲方物流）</t>
    </r>
    <phoneticPr fontId="37" type="noConversion"/>
  </si>
  <si>
    <t>定位感应装置 喷漆颜色识别及改装喷枪</t>
    <phoneticPr fontId="37" type="noConversion"/>
  </si>
  <si>
    <t>含工作人员现场执行费及硬件安装调试费用 4场</t>
    <phoneticPr fontId="37" type="noConversion"/>
  </si>
  <si>
    <t>/天</t>
    <phoneticPr fontId="37" type="noConversion"/>
  </si>
  <si>
    <t>实际发生金额</t>
    <phoneticPr fontId="37" type="noConversion"/>
  </si>
  <si>
    <t>数量</t>
    <phoneticPr fontId="37" type="noConversion"/>
  </si>
  <si>
    <t>优惠金额（2000元）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</si>
</sst>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\-#,##0.00_ ;_ * &quot;-&quot;??_ ;_ @_ "/>
    <numFmt numFmtId="177" formatCode="\¥#,##0;[Red]\¥#,##0"/>
    <numFmt numFmtId="178" formatCode="\¥#,##0.00;[Red]\¥#,##0.00"/>
    <numFmt numFmtId="179" formatCode="&quot;¥&quot;#,##0.00;[Red]&quot;¥&quot;#,##0.00"/>
  </numFmts>
  <fonts count="46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theme="1"/>
      <name val="微软雅黑"/>
      <family val="2"/>
      <charset val="134"/>
    </font>
    <font>
      <b/>
      <sz val="14"/>
      <color indexed="10"/>
      <name val="思源黑体 CN Medium"/>
      <charset val="134"/>
    </font>
    <font>
      <b/>
      <sz val="10"/>
      <color indexed="8"/>
      <name val="思源黑体 CN Normal"/>
      <charset val="134"/>
    </font>
    <font>
      <b/>
      <sz val="11"/>
      <name val="微软雅黑"/>
      <family val="2"/>
      <charset val="134"/>
    </font>
    <font>
      <sz val="10"/>
      <color rgb="FF000000"/>
      <name val="宋体"/>
      <family val="3"/>
      <charset val="134"/>
    </font>
    <font>
      <sz val="10"/>
      <color indexed="8"/>
      <name val="思源黑体 CN Normal"/>
      <charset val="134"/>
    </font>
    <font>
      <b/>
      <sz val="14"/>
      <color indexed="10"/>
      <name val="思源黑体 CN Normal"/>
      <charset val="134"/>
    </font>
    <font>
      <b/>
      <sz val="11"/>
      <name val="思源黑体 CN Normal"/>
      <charset val="134"/>
    </font>
    <font>
      <sz val="11"/>
      <color indexed="8"/>
      <name val="思源黑体 CN Normal"/>
      <charset val="134"/>
    </font>
    <font>
      <u/>
      <sz val="11"/>
      <name val="思源黑体 CN Normal"/>
      <charset val="134"/>
    </font>
    <font>
      <sz val="10"/>
      <name val="思源黑体 CN Normal"/>
      <charset val="134"/>
    </font>
    <font>
      <sz val="10"/>
      <color indexed="8"/>
      <name val="微软雅黑"/>
      <family val="2"/>
      <charset val="134"/>
    </font>
    <font>
      <b/>
      <sz val="12"/>
      <color indexed="9"/>
      <name val="思源黑体 CN Light"/>
      <charset val="134"/>
    </font>
    <font>
      <b/>
      <sz val="12"/>
      <name val="宋体"/>
      <family val="3"/>
      <charset val="134"/>
    </font>
    <font>
      <b/>
      <sz val="12"/>
      <name val="思源黑体 CN Light"/>
      <charset val="134"/>
    </font>
    <font>
      <b/>
      <sz val="10"/>
      <name val="思源黑体 CN Light"/>
      <charset val="134"/>
    </font>
    <font>
      <b/>
      <sz val="11"/>
      <color indexed="8"/>
      <name val="思源黑体 CN Light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思源黑体 CN Light"/>
      <charset val="134"/>
    </font>
    <font>
      <b/>
      <sz val="10"/>
      <color indexed="8"/>
      <name val="思源黑体 CN Light"/>
      <charset val="134"/>
    </font>
    <font>
      <sz val="10"/>
      <color rgb="FFFF0000"/>
      <name val="思源黑体 CN Light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思源黑体 CN Light"/>
      <charset val="134"/>
    </font>
    <font>
      <sz val="10"/>
      <color indexed="8"/>
      <name val="思源黑体 CN Light"/>
      <charset val="134"/>
    </font>
    <font>
      <b/>
      <sz val="12"/>
      <color indexed="8"/>
      <name val="思源黑体 CN Light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思源黑体 CN Normal"/>
      <charset val="134"/>
    </font>
    <font>
      <b/>
      <sz val="10"/>
      <name val="思源黑体 CN Normal"/>
      <charset val="134"/>
    </font>
    <font>
      <b/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sz val="10"/>
      <color rgb="FFFF0000"/>
      <name val="思源黑体 CN Light"/>
      <family val="2"/>
      <charset val="128"/>
    </font>
    <font>
      <sz val="10"/>
      <color rgb="FF000000"/>
      <name val="思源黑体 CN Light"/>
      <family val="2"/>
      <charset val="134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3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176" fontId="33" fillId="0" borderId="0" applyFont="0" applyFill="0" applyBorder="0" applyAlignment="0" applyProtection="0"/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178" fontId="19" fillId="4" borderId="4" xfId="0" applyNumberFormat="1" applyFont="1" applyFill="1" applyBorder="1" applyAlignment="1">
      <alignment horizontal="center" vertical="center"/>
    </xf>
    <xf numFmtId="49" fontId="20" fillId="5" borderId="4" xfId="0" applyNumberFormat="1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vertical="center" wrapText="1"/>
    </xf>
    <xf numFmtId="49" fontId="21" fillId="6" borderId="3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left" vertical="center"/>
    </xf>
    <xf numFmtId="177" fontId="22" fillId="0" borderId="10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/>
    </xf>
    <xf numFmtId="49" fontId="21" fillId="6" borderId="3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49" fontId="24" fillId="6" borderId="3" xfId="0" applyNumberFormat="1" applyFont="1" applyFill="1" applyBorder="1" applyAlignment="1">
      <alignment horizontal="center" vertical="center" wrapText="1"/>
    </xf>
    <xf numFmtId="49" fontId="24" fillId="6" borderId="3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9" fontId="19" fillId="4" borderId="4" xfId="3" applyFont="1" applyFill="1" applyBorder="1" applyAlignment="1">
      <alignment horizontal="center" vertical="center" wrapText="1"/>
    </xf>
    <xf numFmtId="178" fontId="19" fillId="4" borderId="4" xfId="3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7" fontId="27" fillId="0" borderId="10" xfId="1" applyNumberFormat="1" applyFont="1" applyBorder="1" applyAlignment="1">
      <alignment horizontal="right" vertical="center"/>
    </xf>
    <xf numFmtId="0" fontId="27" fillId="0" borderId="4" xfId="0" applyFont="1" applyBorder="1" applyAlignment="1">
      <alignment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textRotation="255" wrapText="1"/>
    </xf>
    <xf numFmtId="0" fontId="1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178" fontId="1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textRotation="255" wrapText="1"/>
    </xf>
    <xf numFmtId="0" fontId="29" fillId="0" borderId="0" xfId="0" applyFont="1" applyAlignment="1">
      <alignment horizontal="left" vertical="center"/>
    </xf>
    <xf numFmtId="177" fontId="23" fillId="0" borderId="4" xfId="1" applyNumberFormat="1" applyFont="1" applyBorder="1" applyAlignment="1">
      <alignment horizontal="right" vertical="center"/>
    </xf>
    <xf numFmtId="177" fontId="23" fillId="8" borderId="4" xfId="1" applyNumberFormat="1" applyFont="1" applyFill="1" applyBorder="1" applyAlignment="1">
      <alignment horizontal="right" vertical="center"/>
    </xf>
    <xf numFmtId="177" fontId="23" fillId="0" borderId="4" xfId="1" applyNumberFormat="1" applyFont="1" applyFill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 wrapText="1"/>
    </xf>
    <xf numFmtId="177" fontId="23" fillId="4" borderId="4" xfId="0" applyNumberFormat="1" applyFont="1" applyFill="1" applyBorder="1" applyAlignment="1">
      <alignment horizontal="right" vertical="center" wrapText="1"/>
    </xf>
    <xf numFmtId="177" fontId="23" fillId="7" borderId="4" xfId="0" applyNumberFormat="1" applyFont="1" applyFill="1" applyBorder="1" applyAlignment="1">
      <alignment horizontal="right" vertical="center" wrapText="1"/>
    </xf>
    <xf numFmtId="177" fontId="23" fillId="7" borderId="11" xfId="0" applyNumberFormat="1" applyFont="1" applyFill="1" applyBorder="1" applyAlignment="1">
      <alignment horizontal="right" vertical="center" wrapText="1"/>
    </xf>
    <xf numFmtId="178" fontId="2" fillId="0" borderId="14" xfId="0" applyNumberFormat="1" applyFont="1" applyBorder="1" applyAlignment="1">
      <alignment horizontal="right" vertical="center"/>
    </xf>
    <xf numFmtId="0" fontId="38" fillId="2" borderId="10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179" fontId="29" fillId="9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6" borderId="16" xfId="0" applyFont="1" applyFill="1" applyBorder="1" applyAlignment="1">
      <alignment horizontal="right" vertical="center"/>
    </xf>
    <xf numFmtId="49" fontId="1" fillId="6" borderId="17" xfId="0" applyNumberFormat="1" applyFont="1" applyFill="1" applyBorder="1" applyAlignment="1">
      <alignment horizontal="left" vertical="center"/>
    </xf>
    <xf numFmtId="179" fontId="1" fillId="6" borderId="16" xfId="0" applyNumberFormat="1" applyFont="1" applyFill="1" applyBorder="1" applyAlignment="1">
      <alignment horizontal="right" vertical="center"/>
    </xf>
    <xf numFmtId="49" fontId="1" fillId="6" borderId="11" xfId="0" applyNumberFormat="1" applyFont="1" applyFill="1" applyBorder="1">
      <alignment vertical="center"/>
    </xf>
    <xf numFmtId="179" fontId="2" fillId="0" borderId="4" xfId="1" applyNumberFormat="1" applyFont="1" applyBorder="1" applyAlignment="1">
      <alignment horizontal="right" vertical="center"/>
    </xf>
    <xf numFmtId="0" fontId="1" fillId="6" borderId="18" xfId="0" applyFont="1" applyFill="1" applyBorder="1" applyAlignment="1">
      <alignment horizontal="right" vertical="center"/>
    </xf>
    <xf numFmtId="179" fontId="1" fillId="6" borderId="18" xfId="0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right" vertical="center" wrapText="1"/>
    </xf>
    <xf numFmtId="179" fontId="20" fillId="0" borderId="10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/>
    </xf>
    <xf numFmtId="179" fontId="20" fillId="0" borderId="12" xfId="0" applyNumberFormat="1" applyFont="1" applyBorder="1" applyAlignment="1">
      <alignment horizontal="right" vertical="center" wrapText="1"/>
    </xf>
    <xf numFmtId="0" fontId="36" fillId="0" borderId="4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right" vertical="center" wrapText="1"/>
    </xf>
    <xf numFmtId="178" fontId="2" fillId="0" borderId="4" xfId="1" applyNumberFormat="1" applyFont="1" applyBorder="1" applyAlignment="1">
      <alignment horizontal="right" vertical="center"/>
    </xf>
    <xf numFmtId="177" fontId="23" fillId="10" borderId="4" xfId="1" applyNumberFormat="1" applyFont="1" applyFill="1" applyBorder="1" applyAlignment="1">
      <alignment horizontal="right" vertical="center"/>
    </xf>
    <xf numFmtId="179" fontId="2" fillId="11" borderId="4" xfId="1" applyNumberFormat="1" applyFont="1" applyFill="1" applyBorder="1" applyAlignment="1">
      <alignment horizontal="right" vertical="center"/>
    </xf>
    <xf numFmtId="179" fontId="2" fillId="10" borderId="4" xfId="1" applyNumberFormat="1" applyFont="1" applyFill="1" applyBorder="1" applyAlignment="1">
      <alignment horizontal="right" vertical="center"/>
    </xf>
    <xf numFmtId="179" fontId="2" fillId="0" borderId="4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78" fontId="30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178" fontId="31" fillId="0" borderId="5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right" vertical="center"/>
    </xf>
    <xf numFmtId="178" fontId="32" fillId="0" borderId="15" xfId="0" applyNumberFormat="1" applyFont="1" applyBorder="1" applyAlignment="1">
      <alignment horizontal="right" vertical="center"/>
    </xf>
    <xf numFmtId="0" fontId="1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78" fontId="17" fillId="3" borderId="3" xfId="0" applyNumberFormat="1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/>
    </xf>
    <xf numFmtId="178" fontId="19" fillId="4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178" fontId="17" fillId="3" borderId="4" xfId="0" applyNumberFormat="1" applyFont="1" applyFill="1" applyBorder="1" applyAlignment="1">
      <alignment horizontal="right" vertical="center"/>
    </xf>
    <xf numFmtId="9" fontId="19" fillId="4" borderId="4" xfId="3" applyFont="1" applyFill="1" applyBorder="1" applyAlignment="1">
      <alignment horizontal="center" vertical="center" wrapText="1"/>
    </xf>
    <xf numFmtId="178" fontId="19" fillId="4" borderId="4" xfId="3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178" fontId="19" fillId="0" borderId="12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178" fontId="23" fillId="0" borderId="12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179" fontId="16" fillId="3" borderId="4" xfId="0" applyNumberFormat="1" applyFont="1" applyFill="1" applyBorder="1" applyAlignment="1">
      <alignment horizontal="right" vertical="center"/>
    </xf>
    <xf numFmtId="0" fontId="39" fillId="0" borderId="7" xfId="0" applyFont="1" applyBorder="1" applyAlignment="1">
      <alignment horizontal="center" vertical="center" textRotation="255"/>
    </xf>
    <xf numFmtId="0" fontId="39" fillId="0" borderId="8" xfId="0" applyFont="1" applyBorder="1" applyAlignment="1">
      <alignment horizontal="center" vertical="center" textRotation="255"/>
    </xf>
    <xf numFmtId="0" fontId="39" fillId="0" borderId="13" xfId="0" applyFont="1" applyBorder="1" applyAlignment="1">
      <alignment horizontal="center" vertical="center" textRotation="255"/>
    </xf>
    <xf numFmtId="0" fontId="39" fillId="0" borderId="3" xfId="0" applyFont="1" applyBorder="1" applyAlignment="1">
      <alignment horizontal="center" vertical="center" textRotation="255"/>
    </xf>
    <xf numFmtId="0" fontId="29" fillId="9" borderId="10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179" fontId="29" fillId="9" borderId="4" xfId="0" applyNumberFormat="1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9" xfId="0" applyFont="1" applyBorder="1" applyAlignment="1">
      <alignment horizontal="center" vertical="center"/>
    </xf>
    <xf numFmtId="179" fontId="29" fillId="0" borderId="12" xfId="0" applyNumberFormat="1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textRotation="255" wrapText="1"/>
    </xf>
    <xf numFmtId="0" fontId="29" fillId="0" borderId="3" xfId="0" applyFont="1" applyBorder="1">
      <alignment vertical="center"/>
    </xf>
    <xf numFmtId="9" fontId="28" fillId="7" borderId="10" xfId="3" applyFont="1" applyFill="1" applyBorder="1" applyAlignment="1">
      <alignment horizontal="center" vertical="center" wrapText="1"/>
    </xf>
    <xf numFmtId="9" fontId="28" fillId="7" borderId="12" xfId="3" applyFont="1" applyFill="1" applyBorder="1" applyAlignment="1">
      <alignment horizontal="center" vertical="center" wrapText="1"/>
    </xf>
    <xf numFmtId="9" fontId="28" fillId="7" borderId="11" xfId="3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179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178" fontId="41" fillId="0" borderId="12" xfId="0" applyNumberFormat="1" applyFont="1" applyBorder="1" applyAlignment="1">
      <alignment horizontal="right" vertical="center" wrapText="1"/>
    </xf>
    <xf numFmtId="178" fontId="41" fillId="0" borderId="11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 wrapText="1"/>
    </xf>
    <xf numFmtId="0" fontId="19" fillId="0" borderId="3" xfId="0" applyFont="1" applyBorder="1">
      <alignment vertical="center"/>
    </xf>
    <xf numFmtId="9" fontId="25" fillId="0" borderId="7" xfId="3" applyFont="1" applyFill="1" applyBorder="1" applyAlignment="1">
      <alignment horizontal="center" vertical="center" textRotation="255" wrapText="1"/>
    </xf>
    <xf numFmtId="9" fontId="25" fillId="0" borderId="8" xfId="3" applyFont="1" applyFill="1" applyBorder="1" applyAlignment="1">
      <alignment horizontal="center" vertical="center" textRotation="255" wrapText="1"/>
    </xf>
    <xf numFmtId="9" fontId="25" fillId="0" borderId="6" xfId="3" applyFont="1" applyFill="1" applyBorder="1" applyAlignment="1">
      <alignment horizontal="center" vertical="center" textRotation="255" wrapText="1"/>
    </xf>
    <xf numFmtId="9" fontId="19" fillId="0" borderId="13" xfId="3" applyFont="1" applyFill="1" applyBorder="1" applyAlignment="1">
      <alignment horizontal="center" vertical="center" wrapText="1"/>
    </xf>
    <xf numFmtId="9" fontId="19" fillId="0" borderId="3" xfId="3" applyFont="1" applyFill="1" applyBorder="1" applyAlignment="1">
      <alignment horizontal="center" vertical="center" wrapText="1"/>
    </xf>
    <xf numFmtId="49" fontId="22" fillId="5" borderId="5" xfId="0" applyNumberFormat="1" applyFont="1" applyFill="1" applyBorder="1" applyAlignment="1">
      <alignment horizontal="center" vertical="center" wrapText="1"/>
    </xf>
    <xf numFmtId="49" fontId="22" fillId="5" borderId="13" xfId="0" applyNumberFormat="1" applyFont="1" applyFill="1" applyBorder="1" applyAlignment="1">
      <alignment horizontal="center" vertical="center" wrapText="1"/>
    </xf>
    <xf numFmtId="49" fontId="22" fillId="5" borderId="3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12" borderId="0" xfId="0" applyFill="1">
      <alignment vertical="center"/>
    </xf>
    <xf numFmtId="0" fontId="36" fillId="12" borderId="6" xfId="0" applyFont="1" applyFill="1" applyBorder="1" applyAlignment="1">
      <alignment horizontal="center" vertical="center"/>
    </xf>
    <xf numFmtId="0" fontId="36" fillId="12" borderId="9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178" fontId="19" fillId="13" borderId="4" xfId="0" applyNumberFormat="1" applyFont="1" applyFill="1" applyBorder="1" applyAlignment="1">
      <alignment horizontal="center" vertical="center"/>
    </xf>
    <xf numFmtId="178" fontId="19" fillId="13" borderId="4" xfId="0" applyNumberFormat="1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78" fontId="21" fillId="0" borderId="10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left" vertical="center"/>
    </xf>
    <xf numFmtId="178" fontId="44" fillId="0" borderId="4" xfId="1" applyNumberFormat="1" applyFont="1" applyBorder="1" applyAlignment="1">
      <alignment horizontal="right" vertical="center"/>
    </xf>
    <xf numFmtId="0" fontId="4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177" fontId="45" fillId="0" borderId="0" xfId="0" applyNumberFormat="1" applyFont="1">
      <alignment vertical="center"/>
    </xf>
    <xf numFmtId="177" fontId="45" fillId="14" borderId="0" xfId="0" applyNumberFormat="1" applyFont="1" applyFill="1">
      <alignment vertical="center"/>
    </xf>
    <xf numFmtId="179" fontId="45" fillId="0" borderId="0" xfId="0" applyNumberFormat="1" applyFont="1">
      <alignment vertical="center"/>
    </xf>
    <xf numFmtId="179" fontId="45" fillId="14" borderId="0" xfId="0" applyNumberFormat="1" applyFont="1" applyFill="1">
      <alignment vertical="center"/>
    </xf>
    <xf numFmtId="0" fontId="0" fillId="15" borderId="0" xfId="0" applyFill="1">
      <alignment vertical="center"/>
    </xf>
    <xf numFmtId="0" fontId="29" fillId="13" borderId="10" xfId="0" applyFont="1" applyFill="1" applyBorder="1" applyAlignment="1">
      <alignment horizontal="center" vertical="center"/>
    </xf>
    <xf numFmtId="0" fontId="29" fillId="13" borderId="11" xfId="0" applyFont="1" applyFill="1" applyBorder="1" applyAlignment="1">
      <alignment horizontal="center" vertical="center"/>
    </xf>
    <xf numFmtId="179" fontId="29" fillId="13" borderId="4" xfId="0" applyNumberFormat="1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horizontal="center" vertical="center"/>
    </xf>
    <xf numFmtId="179" fontId="29" fillId="13" borderId="4" xfId="0" applyNumberFormat="1" applyFont="1" applyFill="1" applyBorder="1" applyAlignment="1">
      <alignment horizontal="right" vertical="center"/>
    </xf>
    <xf numFmtId="0" fontId="0" fillId="13" borderId="0" xfId="0" applyFill="1">
      <alignment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>
      <alignment vertical="center"/>
    </xf>
  </cellXfs>
  <cellStyles count="6">
    <cellStyle name="百分比" xfId="3" builtinId="5"/>
    <cellStyle name="常规" xfId="0" builtinId="0"/>
    <cellStyle name="常规 2" xfId="4" xr:uid="{00000000-0005-0000-0000-000031000000}"/>
    <cellStyle name="超链接" xfId="2" builtinId="8"/>
    <cellStyle name="千位分隔" xfId="1" builtinId="3"/>
    <cellStyle name="千位分隔 2" xfId="5" xr:uid="{00000000-0005-0000-0000-000032000000}"/>
  </cellStyles>
  <dxfs count="0"/>
  <tableStyles count="0" defaultTableStyle="TableStyleMedium2" defaultPivotStyle="PivotStyleMedium7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1</xdr:col>
      <xdr:colOff>1036320</xdr:colOff>
      <xdr:row>0</xdr:row>
      <xdr:rowOff>711200</xdr:rowOff>
    </xdr:to>
    <xdr:pic>
      <xdr:nvPicPr>
        <xdr:cNvPr id="16691" name="图片 1">
          <a:extLst>
            <a:ext uri="{FF2B5EF4-FFF2-40B4-BE49-F238E27FC236}">
              <a16:creationId xmlns:a16="http://schemas.microsoft.com/office/drawing/2014/main" id="{00000000-0008-0000-0000-000033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76200"/>
          <a:ext cx="98552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iaofan@vip.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33" zoomScale="75" workbookViewId="0">
      <selection activeCell="R53" sqref="R53"/>
    </sheetView>
  </sheetViews>
  <sheetFormatPr baseColWidth="10" defaultColWidth="9" defaultRowHeight="14"/>
  <cols>
    <col min="1" max="1" width="5.33203125" customWidth="1"/>
    <col min="2" max="2" width="18.6640625" style="1" customWidth="1"/>
    <col min="3" max="3" width="32.1640625" style="1" customWidth="1"/>
    <col min="4" max="4" width="13.33203125" customWidth="1"/>
    <col min="5" max="5" width="5.83203125" style="2" customWidth="1"/>
    <col min="6" max="6" width="5.5" style="2" customWidth="1"/>
    <col min="7" max="7" width="11.6640625" style="3" customWidth="1"/>
    <col min="8" max="8" width="11" customWidth="1"/>
    <col min="9" max="9" width="15.33203125" style="4" customWidth="1"/>
    <col min="10" max="10" width="8.1640625" customWidth="1"/>
    <col min="12" max="12" width="13.5" customWidth="1"/>
    <col min="14" max="14" width="17.1640625" customWidth="1"/>
  </cols>
  <sheetData>
    <row r="1" spans="1:14" ht="60" customHeight="1">
      <c r="A1" s="69" t="s">
        <v>95</v>
      </c>
      <c r="B1" s="70"/>
      <c r="C1" s="70"/>
      <c r="D1" s="70"/>
      <c r="E1" s="71"/>
      <c r="F1" s="71"/>
      <c r="G1" s="72"/>
      <c r="H1" s="70"/>
      <c r="I1" s="73"/>
    </row>
    <row r="2" spans="1:14" ht="30" customHeight="1">
      <c r="A2" s="74" t="s">
        <v>0</v>
      </c>
      <c r="B2" s="74"/>
      <c r="C2" s="102" t="s">
        <v>65</v>
      </c>
      <c r="D2" s="5" t="s">
        <v>1</v>
      </c>
      <c r="E2" s="75" t="s">
        <v>2</v>
      </c>
      <c r="F2" s="76"/>
      <c r="G2" s="77"/>
      <c r="H2" s="78"/>
      <c r="I2" s="79"/>
    </row>
    <row r="3" spans="1:14" ht="30" customHeight="1">
      <c r="A3" s="80" t="s">
        <v>3</v>
      </c>
      <c r="B3" s="81"/>
      <c r="C3" s="103"/>
      <c r="D3" s="6" t="s">
        <v>4</v>
      </c>
      <c r="E3" s="82">
        <v>13263336778</v>
      </c>
      <c r="F3" s="82"/>
      <c r="G3" s="83"/>
      <c r="H3" s="84"/>
      <c r="I3" s="85"/>
    </row>
    <row r="4" spans="1:14" ht="30" customHeight="1">
      <c r="A4" s="86" t="s">
        <v>5</v>
      </c>
      <c r="B4" s="87"/>
      <c r="C4" s="104"/>
      <c r="D4" s="7" t="s">
        <v>6</v>
      </c>
      <c r="E4" s="88" t="s">
        <v>7</v>
      </c>
      <c r="F4" s="89"/>
      <c r="G4" s="90"/>
      <c r="H4" s="91"/>
      <c r="I4" s="92"/>
    </row>
    <row r="5" spans="1:14" ht="10.25" customHeight="1">
      <c r="A5" s="93"/>
      <c r="B5" s="94"/>
      <c r="C5" s="94"/>
      <c r="D5" s="94"/>
      <c r="E5" s="94"/>
      <c r="F5" s="94"/>
      <c r="G5" s="95"/>
      <c r="H5" s="94"/>
      <c r="I5" s="96"/>
    </row>
    <row r="6" spans="1:14" ht="30" customHeight="1">
      <c r="A6" s="8">
        <v>1</v>
      </c>
      <c r="B6" s="97" t="s">
        <v>99</v>
      </c>
      <c r="C6" s="98"/>
      <c r="D6" s="98"/>
      <c r="E6" s="98"/>
      <c r="F6" s="98"/>
      <c r="G6" s="99"/>
      <c r="H6" s="98"/>
      <c r="I6" s="99"/>
      <c r="J6" s="174" t="s">
        <v>107</v>
      </c>
      <c r="K6" s="175"/>
      <c r="L6" s="175"/>
      <c r="M6" s="175"/>
      <c r="N6" s="175"/>
    </row>
    <row r="7" spans="1:14" ht="30" customHeight="1">
      <c r="A7" s="157" t="s">
        <v>8</v>
      </c>
      <c r="B7" s="9" t="s">
        <v>9</v>
      </c>
      <c r="C7" s="9" t="s">
        <v>10</v>
      </c>
      <c r="D7" s="9" t="s">
        <v>11</v>
      </c>
      <c r="E7" s="100" t="s">
        <v>108</v>
      </c>
      <c r="F7" s="100"/>
      <c r="G7" s="101" t="s">
        <v>13</v>
      </c>
      <c r="H7" s="100"/>
      <c r="I7" s="10" t="s">
        <v>14</v>
      </c>
      <c r="J7" s="176" t="s">
        <v>108</v>
      </c>
      <c r="K7" s="176"/>
      <c r="L7" s="177" t="s">
        <v>13</v>
      </c>
      <c r="M7" s="176"/>
      <c r="N7" s="178" t="s">
        <v>14</v>
      </c>
    </row>
    <row r="8" spans="1:14" ht="30" customHeight="1">
      <c r="A8" s="158"/>
      <c r="B8" s="11" t="s">
        <v>48</v>
      </c>
      <c r="C8" s="12" t="s">
        <v>104</v>
      </c>
      <c r="D8" s="13" t="s">
        <v>43</v>
      </c>
      <c r="E8" s="14">
        <v>2</v>
      </c>
      <c r="F8" s="15" t="s">
        <v>44</v>
      </c>
      <c r="G8" s="16">
        <v>5000</v>
      </c>
      <c r="H8" s="17" t="s">
        <v>45</v>
      </c>
      <c r="I8" s="37">
        <f>SUM(E8*G8)</f>
        <v>10000</v>
      </c>
      <c r="J8" s="14">
        <v>2</v>
      </c>
      <c r="K8" s="15" t="s">
        <v>44</v>
      </c>
      <c r="L8" s="16">
        <v>5000</v>
      </c>
      <c r="M8" s="17" t="s">
        <v>45</v>
      </c>
      <c r="N8" s="37">
        <f>SUM(J8*L8)</f>
        <v>10000</v>
      </c>
    </row>
    <row r="9" spans="1:14" ht="30" customHeight="1">
      <c r="A9" s="158"/>
      <c r="B9" s="11" t="s">
        <v>46</v>
      </c>
      <c r="C9" s="12" t="s">
        <v>47</v>
      </c>
      <c r="D9" s="13" t="s">
        <v>15</v>
      </c>
      <c r="E9" s="14">
        <v>1</v>
      </c>
      <c r="F9" s="15" t="s">
        <v>16</v>
      </c>
      <c r="G9" s="16">
        <v>3500</v>
      </c>
      <c r="H9" s="17" t="s">
        <v>17</v>
      </c>
      <c r="I9" s="37">
        <f t="shared" ref="I9" si="0">G9*E9</f>
        <v>3500</v>
      </c>
      <c r="J9" s="14">
        <v>1</v>
      </c>
      <c r="K9" s="15" t="s">
        <v>16</v>
      </c>
      <c r="L9" s="16">
        <v>3500</v>
      </c>
      <c r="M9" s="17" t="s">
        <v>17</v>
      </c>
      <c r="N9" s="37">
        <f t="shared" ref="N9:N13" si="1">L9*J9</f>
        <v>3500</v>
      </c>
    </row>
    <row r="10" spans="1:14" ht="30" customHeight="1">
      <c r="A10" s="158"/>
      <c r="B10" s="11" t="s">
        <v>49</v>
      </c>
      <c r="C10" s="12" t="s">
        <v>50</v>
      </c>
      <c r="D10" s="13" t="s">
        <v>43</v>
      </c>
      <c r="E10" s="14">
        <v>1</v>
      </c>
      <c r="F10" s="15" t="s">
        <v>44</v>
      </c>
      <c r="G10" s="16">
        <v>15000</v>
      </c>
      <c r="H10" s="17" t="s">
        <v>45</v>
      </c>
      <c r="I10" s="37">
        <f t="shared" ref="I10" si="2">G10*E10</f>
        <v>15000</v>
      </c>
      <c r="J10" s="14">
        <v>1</v>
      </c>
      <c r="K10" s="15" t="s">
        <v>44</v>
      </c>
      <c r="L10" s="16">
        <v>15000</v>
      </c>
      <c r="M10" s="17" t="s">
        <v>45</v>
      </c>
      <c r="N10" s="37">
        <f t="shared" si="1"/>
        <v>15000</v>
      </c>
    </row>
    <row r="11" spans="1:14" ht="30" customHeight="1">
      <c r="A11" s="158"/>
      <c r="B11" s="11" t="s">
        <v>51</v>
      </c>
      <c r="C11" s="12" t="s">
        <v>52</v>
      </c>
      <c r="D11" s="13" t="s">
        <v>53</v>
      </c>
      <c r="E11" s="14">
        <v>0</v>
      </c>
      <c r="F11" s="15" t="s">
        <v>16</v>
      </c>
      <c r="G11" s="16">
        <v>0</v>
      </c>
      <c r="H11" s="17" t="s">
        <v>17</v>
      </c>
      <c r="I11" s="37">
        <f t="shared" ref="I11" si="3">G11*E11</f>
        <v>0</v>
      </c>
      <c r="J11" s="14">
        <v>0</v>
      </c>
      <c r="K11" s="15" t="s">
        <v>16</v>
      </c>
      <c r="L11" s="16">
        <v>0</v>
      </c>
      <c r="M11" s="17" t="s">
        <v>17</v>
      </c>
      <c r="N11" s="37">
        <f t="shared" si="1"/>
        <v>0</v>
      </c>
    </row>
    <row r="12" spans="1:14" ht="30" customHeight="1">
      <c r="A12" s="158"/>
      <c r="B12" s="11" t="s">
        <v>54</v>
      </c>
      <c r="C12" s="12" t="s">
        <v>55</v>
      </c>
      <c r="D12" s="13" t="s">
        <v>53</v>
      </c>
      <c r="E12" s="14">
        <v>5</v>
      </c>
      <c r="F12" s="15" t="s">
        <v>56</v>
      </c>
      <c r="G12" s="16">
        <v>0</v>
      </c>
      <c r="H12" s="17" t="s">
        <v>57</v>
      </c>
      <c r="I12" s="37">
        <f t="shared" ref="I12" si="4">G12*E12</f>
        <v>0</v>
      </c>
      <c r="J12" s="14">
        <v>5</v>
      </c>
      <c r="K12" s="15" t="s">
        <v>56</v>
      </c>
      <c r="L12" s="16">
        <v>0</v>
      </c>
      <c r="M12" s="17" t="s">
        <v>57</v>
      </c>
      <c r="N12" s="37">
        <f t="shared" si="1"/>
        <v>0</v>
      </c>
    </row>
    <row r="13" spans="1:14" ht="30" customHeight="1">
      <c r="A13" s="158"/>
      <c r="B13" s="11" t="s">
        <v>58</v>
      </c>
      <c r="C13" s="12" t="s">
        <v>59</v>
      </c>
      <c r="D13" s="13" t="s">
        <v>66</v>
      </c>
      <c r="E13" s="14">
        <v>1</v>
      </c>
      <c r="F13" s="15" t="s">
        <v>60</v>
      </c>
      <c r="G13" s="16">
        <v>2000</v>
      </c>
      <c r="H13" s="17" t="s">
        <v>64</v>
      </c>
      <c r="I13" s="37">
        <f t="shared" ref="I13" si="5">G13*E13</f>
        <v>2000</v>
      </c>
      <c r="J13" s="14">
        <v>1</v>
      </c>
      <c r="K13" s="15" t="s">
        <v>60</v>
      </c>
      <c r="L13" s="16">
        <v>2000</v>
      </c>
      <c r="M13" s="17" t="s">
        <v>64</v>
      </c>
      <c r="N13" s="37">
        <f t="shared" si="1"/>
        <v>2000</v>
      </c>
    </row>
    <row r="14" spans="1:14" ht="30" customHeight="1">
      <c r="A14" s="159"/>
      <c r="B14" s="110" t="s">
        <v>18</v>
      </c>
      <c r="C14" s="111"/>
      <c r="D14" s="111"/>
      <c r="E14" s="112"/>
      <c r="F14" s="112"/>
      <c r="G14" s="113"/>
      <c r="H14" s="114"/>
      <c r="I14" s="38">
        <f>SUM(I8:I13)</f>
        <v>30500</v>
      </c>
      <c r="N14" s="187">
        <f>SUM(N8:N13)</f>
        <v>30500</v>
      </c>
    </row>
    <row r="15" spans="1:14" ht="30" customHeight="1">
      <c r="A15" s="160" t="s">
        <v>19</v>
      </c>
      <c r="B15" s="9" t="s">
        <v>9</v>
      </c>
      <c r="C15" s="9" t="s">
        <v>10</v>
      </c>
      <c r="D15" s="9" t="s">
        <v>11</v>
      </c>
      <c r="E15" s="115" t="s">
        <v>12</v>
      </c>
      <c r="F15" s="116"/>
      <c r="G15" s="101" t="s">
        <v>13</v>
      </c>
      <c r="H15" s="100"/>
      <c r="I15" s="10" t="s">
        <v>14</v>
      </c>
      <c r="J15" s="179" t="s">
        <v>12</v>
      </c>
      <c r="K15" s="180"/>
      <c r="L15" s="177" t="s">
        <v>13</v>
      </c>
      <c r="M15" s="176"/>
      <c r="N15" s="178" t="s">
        <v>14</v>
      </c>
    </row>
    <row r="16" spans="1:14" ht="30" customHeight="1">
      <c r="A16" s="160"/>
      <c r="B16" s="167" t="s">
        <v>20</v>
      </c>
      <c r="C16" s="12" t="s">
        <v>61</v>
      </c>
      <c r="D16" s="18" t="s">
        <v>21</v>
      </c>
      <c r="E16" s="14">
        <v>1</v>
      </c>
      <c r="F16" s="19" t="s">
        <v>22</v>
      </c>
      <c r="G16" s="16">
        <v>3000</v>
      </c>
      <c r="H16" s="17" t="s">
        <v>23</v>
      </c>
      <c r="I16" s="37">
        <f>SUM(E16*G16)</f>
        <v>3000</v>
      </c>
      <c r="J16" s="14">
        <v>1</v>
      </c>
      <c r="K16" s="19" t="s">
        <v>22</v>
      </c>
      <c r="L16" s="16">
        <v>3000</v>
      </c>
      <c r="M16" s="17" t="s">
        <v>23</v>
      </c>
      <c r="N16" s="37">
        <f>SUM(J16*L16)</f>
        <v>3000</v>
      </c>
    </row>
    <row r="17" spans="1:14" ht="30" customHeight="1">
      <c r="A17" s="160"/>
      <c r="B17" s="168"/>
      <c r="C17" s="12" t="s">
        <v>62</v>
      </c>
      <c r="D17" s="18" t="s">
        <v>21</v>
      </c>
      <c r="E17" s="14">
        <v>1</v>
      </c>
      <c r="F17" s="19" t="s">
        <v>22</v>
      </c>
      <c r="G17" s="16">
        <v>3000</v>
      </c>
      <c r="H17" s="17" t="s">
        <v>23</v>
      </c>
      <c r="I17" s="37">
        <f t="shared" ref="I17:I19" si="6">SUM(E17*G17)</f>
        <v>3000</v>
      </c>
      <c r="J17" s="14">
        <v>1</v>
      </c>
      <c r="K17" s="19" t="s">
        <v>22</v>
      </c>
      <c r="L17" s="16">
        <v>3000</v>
      </c>
      <c r="M17" s="17" t="s">
        <v>23</v>
      </c>
      <c r="N17" s="37">
        <f t="shared" ref="N17:N19" si="7">SUM(J17*L17)</f>
        <v>3000</v>
      </c>
    </row>
    <row r="18" spans="1:14" ht="30" customHeight="1">
      <c r="A18" s="160"/>
      <c r="B18" s="167" t="s">
        <v>24</v>
      </c>
      <c r="C18" s="12" t="s">
        <v>63</v>
      </c>
      <c r="D18" s="20" t="s">
        <v>15</v>
      </c>
      <c r="E18" s="14">
        <v>1</v>
      </c>
      <c r="F18" s="19" t="s">
        <v>44</v>
      </c>
      <c r="G18" s="16">
        <v>10000</v>
      </c>
      <c r="H18" s="17" t="s">
        <v>44</v>
      </c>
      <c r="I18" s="37">
        <f t="shared" si="6"/>
        <v>10000</v>
      </c>
      <c r="J18" s="14">
        <v>1</v>
      </c>
      <c r="K18" s="19" t="s">
        <v>44</v>
      </c>
      <c r="L18" s="16">
        <v>10000</v>
      </c>
      <c r="M18" s="17" t="s">
        <v>44</v>
      </c>
      <c r="N18" s="37">
        <f t="shared" si="7"/>
        <v>10000</v>
      </c>
    </row>
    <row r="19" spans="1:14" ht="60">
      <c r="A19" s="160"/>
      <c r="B19" s="169"/>
      <c r="C19" s="12" t="s">
        <v>98</v>
      </c>
      <c r="D19" s="21" t="s">
        <v>21</v>
      </c>
      <c r="E19" s="14">
        <v>1</v>
      </c>
      <c r="F19" s="15" t="s">
        <v>25</v>
      </c>
      <c r="G19" s="16">
        <v>105000</v>
      </c>
      <c r="H19" s="17" t="s">
        <v>26</v>
      </c>
      <c r="I19" s="37">
        <f t="shared" si="6"/>
        <v>105000</v>
      </c>
      <c r="J19" s="14">
        <v>1</v>
      </c>
      <c r="K19" s="15" t="s">
        <v>25</v>
      </c>
      <c r="L19" s="16">
        <v>105000</v>
      </c>
      <c r="M19" s="17" t="s">
        <v>26</v>
      </c>
      <c r="N19" s="37">
        <f t="shared" si="7"/>
        <v>105000</v>
      </c>
    </row>
    <row r="20" spans="1:14" ht="30" customHeight="1">
      <c r="A20" s="161"/>
      <c r="B20" s="110" t="s">
        <v>18</v>
      </c>
      <c r="C20" s="111"/>
      <c r="D20" s="111"/>
      <c r="E20" s="112"/>
      <c r="F20" s="112"/>
      <c r="G20" s="113"/>
      <c r="H20" s="114"/>
      <c r="I20" s="65">
        <f>SUM(I16:I19)</f>
        <v>121000</v>
      </c>
      <c r="N20" s="187">
        <f>SUM(N16:N19)</f>
        <v>121000</v>
      </c>
    </row>
    <row r="21" spans="1:14" ht="30" customHeight="1">
      <c r="A21" s="117" t="s">
        <v>101</v>
      </c>
      <c r="B21" s="118"/>
      <c r="C21" s="118"/>
      <c r="D21" s="118"/>
      <c r="E21" s="119"/>
      <c r="F21" s="119"/>
      <c r="G21" s="120"/>
      <c r="H21" s="121"/>
      <c r="I21" s="39">
        <f>I14+I20</f>
        <v>151500</v>
      </c>
      <c r="N21" s="188">
        <f>N14+N20</f>
        <v>151500</v>
      </c>
    </row>
    <row r="22" spans="1:14" ht="30" customHeight="1">
      <c r="A22" s="45">
        <v>2</v>
      </c>
      <c r="B22" s="105" t="s">
        <v>100</v>
      </c>
      <c r="C22" s="105"/>
      <c r="D22" s="105"/>
      <c r="E22" s="105"/>
      <c r="F22" s="105"/>
      <c r="G22" s="122"/>
      <c r="H22" s="105"/>
      <c r="I22" s="122"/>
    </row>
    <row r="23" spans="1:14" ht="30" customHeight="1">
      <c r="A23" s="123" t="s">
        <v>8</v>
      </c>
      <c r="B23" s="46" t="s">
        <v>9</v>
      </c>
      <c r="C23" s="46" t="s">
        <v>10</v>
      </c>
      <c r="D23" s="46" t="s">
        <v>11</v>
      </c>
      <c r="E23" s="127" t="s">
        <v>12</v>
      </c>
      <c r="F23" s="128"/>
      <c r="G23" s="129" t="s">
        <v>13</v>
      </c>
      <c r="H23" s="130"/>
      <c r="I23" s="47" t="s">
        <v>14</v>
      </c>
      <c r="J23" s="192" t="s">
        <v>12</v>
      </c>
      <c r="K23" s="193"/>
      <c r="L23" s="194" t="s">
        <v>13</v>
      </c>
      <c r="M23" s="195"/>
      <c r="N23" s="196" t="s">
        <v>14</v>
      </c>
    </row>
    <row r="24" spans="1:14" ht="30" customHeight="1">
      <c r="A24" s="124"/>
      <c r="B24" s="48" t="s">
        <v>67</v>
      </c>
      <c r="C24" s="48" t="s">
        <v>68</v>
      </c>
      <c r="D24" s="13" t="s">
        <v>79</v>
      </c>
      <c r="E24" s="49">
        <v>3</v>
      </c>
      <c r="F24" s="50" t="s">
        <v>16</v>
      </c>
      <c r="G24" s="51">
        <v>0</v>
      </c>
      <c r="H24" s="52" t="s">
        <v>64</v>
      </c>
      <c r="I24" s="53">
        <f>G24*E24</f>
        <v>0</v>
      </c>
      <c r="J24" s="49">
        <v>3</v>
      </c>
      <c r="K24" s="50" t="s">
        <v>16</v>
      </c>
      <c r="L24" s="51">
        <v>0</v>
      </c>
      <c r="M24" s="52" t="s">
        <v>64</v>
      </c>
      <c r="N24" s="53">
        <f>L24*J24</f>
        <v>0</v>
      </c>
    </row>
    <row r="25" spans="1:14" ht="30" customHeight="1">
      <c r="A25" s="125"/>
      <c r="B25" s="48" t="s">
        <v>69</v>
      </c>
      <c r="C25" s="62" t="s">
        <v>82</v>
      </c>
      <c r="D25" s="13" t="s">
        <v>15</v>
      </c>
      <c r="E25" s="54">
        <v>3</v>
      </c>
      <c r="F25" s="50" t="s">
        <v>16</v>
      </c>
      <c r="G25" s="51">
        <v>3500</v>
      </c>
      <c r="H25" s="52" t="s">
        <v>64</v>
      </c>
      <c r="I25" s="53">
        <f>G25*E25</f>
        <v>10500</v>
      </c>
      <c r="J25" s="54">
        <v>3</v>
      </c>
      <c r="K25" s="50" t="s">
        <v>16</v>
      </c>
      <c r="L25" s="51">
        <v>3500</v>
      </c>
      <c r="M25" s="52" t="s">
        <v>64</v>
      </c>
      <c r="N25" s="53">
        <f>L25*J25</f>
        <v>10500</v>
      </c>
    </row>
    <row r="26" spans="1:14" ht="30" customHeight="1">
      <c r="A26" s="125"/>
      <c r="B26" s="62" t="s">
        <v>80</v>
      </c>
      <c r="C26" s="62" t="s">
        <v>81</v>
      </c>
      <c r="D26" s="13" t="s">
        <v>79</v>
      </c>
      <c r="E26" s="54">
        <v>1</v>
      </c>
      <c r="F26" s="50" t="s">
        <v>16</v>
      </c>
      <c r="G26" s="55">
        <v>0</v>
      </c>
      <c r="H26" s="52" t="s">
        <v>64</v>
      </c>
      <c r="I26" s="53">
        <f>G26*E26</f>
        <v>0</v>
      </c>
      <c r="J26" s="54">
        <v>1</v>
      </c>
      <c r="K26" s="50" t="s">
        <v>16</v>
      </c>
      <c r="L26" s="55">
        <v>0</v>
      </c>
      <c r="M26" s="52" t="s">
        <v>64</v>
      </c>
      <c r="N26" s="53">
        <f>L26*J26</f>
        <v>0</v>
      </c>
    </row>
    <row r="27" spans="1:14" ht="30" customHeight="1">
      <c r="A27" s="125"/>
      <c r="B27" s="11" t="s">
        <v>96</v>
      </c>
      <c r="C27" s="12" t="s">
        <v>97</v>
      </c>
      <c r="D27" s="13" t="s">
        <v>66</v>
      </c>
      <c r="E27" s="56">
        <v>1</v>
      </c>
      <c r="F27" s="19" t="s">
        <v>22</v>
      </c>
      <c r="G27" s="63">
        <v>5000</v>
      </c>
      <c r="H27" s="58" t="s">
        <v>23</v>
      </c>
      <c r="I27" s="64">
        <f t="shared" ref="I27" si="8">G27*E27</f>
        <v>5000</v>
      </c>
      <c r="J27" s="56">
        <v>1</v>
      </c>
      <c r="K27" s="19" t="s">
        <v>22</v>
      </c>
      <c r="L27" s="181">
        <v>0</v>
      </c>
      <c r="M27" s="182" t="s">
        <v>23</v>
      </c>
      <c r="N27" s="183">
        <f t="shared" ref="N27" si="9">L27*J27</f>
        <v>0</v>
      </c>
    </row>
    <row r="28" spans="1:14" ht="30" customHeight="1">
      <c r="A28" s="125"/>
      <c r="B28" s="48" t="s">
        <v>70</v>
      </c>
      <c r="C28" s="62" t="s">
        <v>94</v>
      </c>
      <c r="D28" s="13" t="s">
        <v>71</v>
      </c>
      <c r="E28" s="49">
        <v>1</v>
      </c>
      <c r="F28" s="50" t="s">
        <v>25</v>
      </c>
      <c r="G28" s="55">
        <v>0</v>
      </c>
      <c r="H28" s="52" t="s">
        <v>84</v>
      </c>
      <c r="I28" s="53">
        <f>G28*E28</f>
        <v>0</v>
      </c>
      <c r="J28" s="49">
        <v>1</v>
      </c>
      <c r="K28" s="50" t="s">
        <v>25</v>
      </c>
      <c r="L28" s="55">
        <v>0</v>
      </c>
      <c r="M28" s="52" t="s">
        <v>84</v>
      </c>
      <c r="N28" s="53">
        <f>L28*J28</f>
        <v>0</v>
      </c>
    </row>
    <row r="29" spans="1:14" ht="30" customHeight="1">
      <c r="A29" s="125"/>
      <c r="B29" s="62" t="s">
        <v>93</v>
      </c>
      <c r="C29" s="48"/>
      <c r="D29" s="13" t="s">
        <v>71</v>
      </c>
      <c r="E29" s="49">
        <v>1</v>
      </c>
      <c r="F29" s="50" t="s">
        <v>25</v>
      </c>
      <c r="G29" s="55">
        <v>0</v>
      </c>
      <c r="H29" s="52" t="s">
        <v>84</v>
      </c>
      <c r="I29" s="53">
        <f>G29*E29</f>
        <v>0</v>
      </c>
      <c r="J29" s="49">
        <v>1</v>
      </c>
      <c r="K29" s="50" t="s">
        <v>25</v>
      </c>
      <c r="L29" s="55">
        <v>0</v>
      </c>
      <c r="M29" s="52" t="s">
        <v>84</v>
      </c>
      <c r="N29" s="53">
        <f>L29*J29</f>
        <v>0</v>
      </c>
    </row>
    <row r="30" spans="1:14" ht="30" customHeight="1">
      <c r="A30" s="126"/>
      <c r="B30" s="131" t="s">
        <v>18</v>
      </c>
      <c r="C30" s="132"/>
      <c r="D30" s="132"/>
      <c r="E30" s="133"/>
      <c r="F30" s="133"/>
      <c r="G30" s="134"/>
      <c r="H30" s="135"/>
      <c r="I30" s="66">
        <f>SUM(I24:I29)</f>
        <v>15500</v>
      </c>
      <c r="N30" s="189">
        <f>SUM(N24:N29)</f>
        <v>10500</v>
      </c>
    </row>
    <row r="31" spans="1:14" ht="30" customHeight="1">
      <c r="A31" s="136" t="s">
        <v>19</v>
      </c>
      <c r="B31" s="46" t="s">
        <v>9</v>
      </c>
      <c r="C31" s="46" t="s">
        <v>10</v>
      </c>
      <c r="D31" s="46" t="s">
        <v>11</v>
      </c>
      <c r="E31" s="127" t="s">
        <v>12</v>
      </c>
      <c r="F31" s="128"/>
      <c r="G31" s="129" t="s">
        <v>13</v>
      </c>
      <c r="H31" s="130"/>
      <c r="I31" s="47" t="s">
        <v>14</v>
      </c>
      <c r="J31" s="197"/>
      <c r="K31" s="197"/>
      <c r="L31" s="197"/>
      <c r="M31" s="197"/>
      <c r="N31" s="197"/>
    </row>
    <row r="32" spans="1:14" ht="30" customHeight="1">
      <c r="A32" s="136"/>
      <c r="B32" s="11" t="s">
        <v>72</v>
      </c>
      <c r="C32" s="12" t="s">
        <v>73</v>
      </c>
      <c r="D32" s="18" t="s">
        <v>21</v>
      </c>
      <c r="E32" s="56">
        <v>3</v>
      </c>
      <c r="F32" s="19" t="s">
        <v>74</v>
      </c>
      <c r="G32" s="57">
        <v>22000</v>
      </c>
      <c r="H32" s="58" t="s">
        <v>85</v>
      </c>
      <c r="I32" s="53">
        <f t="shared" ref="I32:I36" si="10">E32*G32</f>
        <v>66000</v>
      </c>
      <c r="J32" s="56">
        <v>3</v>
      </c>
      <c r="K32" s="19" t="s">
        <v>74</v>
      </c>
      <c r="L32" s="57">
        <v>22000</v>
      </c>
      <c r="M32" s="58" t="s">
        <v>85</v>
      </c>
      <c r="N32" s="53">
        <f t="shared" ref="N32:N36" si="11">J32*L32</f>
        <v>66000</v>
      </c>
    </row>
    <row r="33" spans="1:14" ht="30" customHeight="1">
      <c r="A33" s="136"/>
      <c r="B33" s="11" t="s">
        <v>86</v>
      </c>
      <c r="C33" s="12" t="s">
        <v>87</v>
      </c>
      <c r="D33" s="18" t="s">
        <v>21</v>
      </c>
      <c r="E33" s="59">
        <v>4</v>
      </c>
      <c r="F33" s="19" t="s">
        <v>88</v>
      </c>
      <c r="G33" s="57">
        <v>12000</v>
      </c>
      <c r="H33" s="58" t="s">
        <v>89</v>
      </c>
      <c r="I33" s="53">
        <f t="shared" si="10"/>
        <v>48000</v>
      </c>
      <c r="J33" s="59">
        <v>3</v>
      </c>
      <c r="K33" s="19" t="s">
        <v>88</v>
      </c>
      <c r="L33" s="57">
        <v>12000</v>
      </c>
      <c r="M33" s="58" t="s">
        <v>89</v>
      </c>
      <c r="N33" s="53">
        <f t="shared" si="11"/>
        <v>36000</v>
      </c>
    </row>
    <row r="34" spans="1:14" ht="30" customHeight="1">
      <c r="A34" s="136"/>
      <c r="B34" s="11" t="s">
        <v>92</v>
      </c>
      <c r="C34" s="11" t="s">
        <v>83</v>
      </c>
      <c r="D34" s="18" t="s">
        <v>21</v>
      </c>
      <c r="E34" s="59">
        <v>1</v>
      </c>
      <c r="F34" s="60" t="s">
        <v>25</v>
      </c>
      <c r="G34" s="61">
        <v>3000</v>
      </c>
      <c r="H34" s="58" t="s">
        <v>84</v>
      </c>
      <c r="I34" s="53">
        <f t="shared" si="10"/>
        <v>3000</v>
      </c>
      <c r="J34" s="59">
        <v>1</v>
      </c>
      <c r="K34" s="60" t="s">
        <v>25</v>
      </c>
      <c r="L34" s="61">
        <v>3000</v>
      </c>
      <c r="M34" s="58" t="s">
        <v>84</v>
      </c>
      <c r="N34" s="53">
        <f t="shared" si="11"/>
        <v>3000</v>
      </c>
    </row>
    <row r="35" spans="1:14" ht="30" customHeight="1">
      <c r="A35" s="136"/>
      <c r="B35" s="11" t="s">
        <v>75</v>
      </c>
      <c r="C35" s="11" t="s">
        <v>76</v>
      </c>
      <c r="D35" s="18" t="s">
        <v>21</v>
      </c>
      <c r="E35" s="59">
        <v>1</v>
      </c>
      <c r="F35" s="60" t="s">
        <v>22</v>
      </c>
      <c r="G35" s="61">
        <v>8000</v>
      </c>
      <c r="H35" s="58" t="s">
        <v>45</v>
      </c>
      <c r="I35" s="53">
        <f t="shared" si="10"/>
        <v>8000</v>
      </c>
      <c r="J35" s="59">
        <v>1</v>
      </c>
      <c r="K35" s="60" t="s">
        <v>22</v>
      </c>
      <c r="L35" s="61">
        <v>8000</v>
      </c>
      <c r="M35" s="58" t="s">
        <v>45</v>
      </c>
      <c r="N35" s="53">
        <f t="shared" si="11"/>
        <v>8000</v>
      </c>
    </row>
    <row r="36" spans="1:14" ht="30" customHeight="1">
      <c r="A36" s="136"/>
      <c r="B36" s="11" t="s">
        <v>77</v>
      </c>
      <c r="C36" s="11" t="s">
        <v>78</v>
      </c>
      <c r="D36" s="18" t="s">
        <v>21</v>
      </c>
      <c r="E36" s="59">
        <v>1</v>
      </c>
      <c r="F36" s="60" t="s">
        <v>22</v>
      </c>
      <c r="G36" s="61">
        <v>38000</v>
      </c>
      <c r="H36" s="58" t="s">
        <v>45</v>
      </c>
      <c r="I36" s="53">
        <f t="shared" si="10"/>
        <v>38000</v>
      </c>
      <c r="J36" s="59">
        <v>1</v>
      </c>
      <c r="K36" s="60" t="s">
        <v>22</v>
      </c>
      <c r="L36" s="61">
        <v>38000</v>
      </c>
      <c r="M36" s="58" t="s">
        <v>45</v>
      </c>
      <c r="N36" s="53">
        <f t="shared" si="11"/>
        <v>38000</v>
      </c>
    </row>
    <row r="37" spans="1:14" ht="30" customHeight="1">
      <c r="A37" s="137"/>
      <c r="B37" s="131" t="s">
        <v>18</v>
      </c>
      <c r="C37" s="132"/>
      <c r="D37" s="132"/>
      <c r="E37" s="133"/>
      <c r="F37" s="133"/>
      <c r="G37" s="134"/>
      <c r="H37" s="135"/>
      <c r="I37" s="67">
        <f>SUM(I32:I36)</f>
        <v>163000</v>
      </c>
      <c r="N37" s="189">
        <f>SUM(N32:N36)</f>
        <v>151000</v>
      </c>
    </row>
    <row r="38" spans="1:14" ht="30" customHeight="1">
      <c r="A38" s="147" t="s">
        <v>101</v>
      </c>
      <c r="B38" s="148"/>
      <c r="C38" s="148"/>
      <c r="D38" s="148"/>
      <c r="E38" s="149"/>
      <c r="F38" s="149"/>
      <c r="G38" s="150"/>
      <c r="H38" s="151"/>
      <c r="I38" s="68">
        <f>SUM(I30+I37)</f>
        <v>178500</v>
      </c>
      <c r="N38" s="190">
        <f>N30+N37</f>
        <v>161500</v>
      </c>
    </row>
    <row r="39" spans="1:14" ht="30" customHeight="1">
      <c r="A39" s="22">
        <v>3</v>
      </c>
      <c r="B39" s="105" t="s">
        <v>27</v>
      </c>
      <c r="C39" s="106"/>
      <c r="D39" s="106"/>
      <c r="E39" s="106"/>
      <c r="F39" s="106"/>
      <c r="G39" s="107"/>
      <c r="H39" s="106"/>
      <c r="I39" s="107"/>
    </row>
    <row r="40" spans="1:14" ht="30" customHeight="1">
      <c r="A40" s="162"/>
      <c r="B40" s="23" t="s">
        <v>9</v>
      </c>
      <c r="C40" s="108" t="s">
        <v>28</v>
      </c>
      <c r="D40" s="108"/>
      <c r="E40" s="108"/>
      <c r="F40" s="23"/>
      <c r="G40" s="109" t="s">
        <v>13</v>
      </c>
      <c r="H40" s="108"/>
      <c r="I40" s="24" t="s">
        <v>14</v>
      </c>
      <c r="J40" s="197"/>
      <c r="K40" s="197"/>
      <c r="L40" s="197"/>
      <c r="M40" s="197"/>
      <c r="N40" s="197"/>
    </row>
    <row r="41" spans="1:14" ht="30" customHeight="1">
      <c r="A41" s="163"/>
      <c r="B41" s="25" t="s">
        <v>29</v>
      </c>
      <c r="C41" s="143" t="s">
        <v>105</v>
      </c>
      <c r="D41" s="144"/>
      <c r="E41" s="145"/>
      <c r="F41" s="26">
        <v>5</v>
      </c>
      <c r="G41" s="27">
        <v>4000</v>
      </c>
      <c r="H41" s="28" t="s">
        <v>106</v>
      </c>
      <c r="I41" s="40">
        <f>SUM(F41*G41)</f>
        <v>20000</v>
      </c>
      <c r="J41" s="172"/>
      <c r="K41" s="26">
        <v>35</v>
      </c>
      <c r="L41" s="27">
        <v>1000</v>
      </c>
      <c r="M41" s="28" t="s">
        <v>106</v>
      </c>
      <c r="N41" s="40">
        <f>SUM(K41*L41)</f>
        <v>35000</v>
      </c>
    </row>
    <row r="42" spans="1:14" ht="30" customHeight="1">
      <c r="A42" s="163"/>
      <c r="B42" s="170" t="s">
        <v>30</v>
      </c>
      <c r="C42" s="143" t="s">
        <v>31</v>
      </c>
      <c r="D42" s="144"/>
      <c r="E42" s="145"/>
      <c r="F42" s="26">
        <v>4</v>
      </c>
      <c r="G42" s="27">
        <v>3000</v>
      </c>
      <c r="H42" s="28" t="s">
        <v>91</v>
      </c>
      <c r="I42" s="40">
        <f>SUM(F42*G42)</f>
        <v>12000</v>
      </c>
      <c r="J42" s="172"/>
      <c r="K42" s="26">
        <v>3</v>
      </c>
      <c r="L42" s="27">
        <v>3000</v>
      </c>
      <c r="M42" s="28" t="s">
        <v>91</v>
      </c>
      <c r="N42" s="40">
        <f>SUM(K42*L42)</f>
        <v>9000</v>
      </c>
    </row>
    <row r="43" spans="1:14" ht="30" customHeight="1">
      <c r="A43" s="163"/>
      <c r="B43" s="171"/>
      <c r="C43" s="143" t="s">
        <v>32</v>
      </c>
      <c r="D43" s="144"/>
      <c r="E43" s="145"/>
      <c r="F43" s="26">
        <v>4</v>
      </c>
      <c r="G43" s="27">
        <v>3000</v>
      </c>
      <c r="H43" s="28" t="s">
        <v>90</v>
      </c>
      <c r="I43" s="40">
        <f t="shared" ref="I43:I44" si="12">SUM(F43*G43)</f>
        <v>12000</v>
      </c>
      <c r="J43" s="172"/>
      <c r="K43" s="26">
        <v>3</v>
      </c>
      <c r="L43" s="27">
        <v>3000</v>
      </c>
      <c r="M43" s="28" t="s">
        <v>90</v>
      </c>
      <c r="N43" s="40">
        <f t="shared" ref="N43:N44" si="13">SUM(K43*L43)</f>
        <v>9000</v>
      </c>
    </row>
    <row r="44" spans="1:14" ht="30" customHeight="1">
      <c r="A44" s="163"/>
      <c r="B44" s="25" t="s">
        <v>33</v>
      </c>
      <c r="C44" s="146" t="s">
        <v>103</v>
      </c>
      <c r="D44" s="144"/>
      <c r="E44" s="145"/>
      <c r="F44" s="26">
        <v>1</v>
      </c>
      <c r="G44" s="27">
        <v>0</v>
      </c>
      <c r="H44" s="28" t="s">
        <v>26</v>
      </c>
      <c r="I44" s="40">
        <f t="shared" si="12"/>
        <v>0</v>
      </c>
      <c r="J44" s="172"/>
      <c r="K44" s="26">
        <v>1</v>
      </c>
      <c r="L44" s="27">
        <v>6500</v>
      </c>
      <c r="M44" s="28" t="s">
        <v>26</v>
      </c>
      <c r="N44" s="40">
        <f t="shared" si="13"/>
        <v>6500</v>
      </c>
    </row>
    <row r="45" spans="1:14" ht="30" customHeight="1">
      <c r="A45" s="164"/>
      <c r="B45" s="147" t="s">
        <v>101</v>
      </c>
      <c r="C45" s="148"/>
      <c r="D45" s="148"/>
      <c r="E45" s="148"/>
      <c r="F45" s="149"/>
      <c r="G45" s="149"/>
      <c r="H45" s="150"/>
      <c r="I45" s="40">
        <f>SUM(I41:I44)</f>
        <v>44000</v>
      </c>
      <c r="N45" s="187">
        <f>SUM(N41:N44)</f>
        <v>59500</v>
      </c>
    </row>
    <row r="46" spans="1:14" ht="30" customHeight="1">
      <c r="A46" s="138" t="s">
        <v>34</v>
      </c>
      <c r="B46" s="139"/>
      <c r="C46" s="139"/>
      <c r="D46" s="139"/>
      <c r="E46" s="139"/>
      <c r="F46" s="139"/>
      <c r="G46" s="139"/>
      <c r="H46" s="139"/>
      <c r="I46" s="140"/>
      <c r="J46" s="191"/>
      <c r="K46" s="191"/>
      <c r="L46" s="191"/>
      <c r="M46" s="191"/>
      <c r="N46" s="191"/>
    </row>
    <row r="47" spans="1:14" ht="30" customHeight="1">
      <c r="A47" s="165"/>
      <c r="B47" s="141" t="s">
        <v>35</v>
      </c>
      <c r="C47" s="119"/>
      <c r="D47" s="119"/>
      <c r="E47" s="119"/>
      <c r="F47" s="119"/>
      <c r="G47" s="120"/>
      <c r="H47" s="142"/>
      <c r="I47" s="41">
        <f>SUM(I14+I30)</f>
        <v>46000</v>
      </c>
      <c r="J47" s="198"/>
      <c r="K47" s="198"/>
      <c r="L47" s="198"/>
      <c r="M47" s="198"/>
      <c r="N47" s="199">
        <f>N14+N30</f>
        <v>41000</v>
      </c>
    </row>
    <row r="48" spans="1:14" ht="30" customHeight="1">
      <c r="A48" s="165"/>
      <c r="B48" s="141" t="s">
        <v>36</v>
      </c>
      <c r="C48" s="119"/>
      <c r="D48" s="119"/>
      <c r="E48" s="119"/>
      <c r="F48" s="119"/>
      <c r="G48" s="120"/>
      <c r="H48" s="142"/>
      <c r="I48" s="41">
        <f>SUM(I20+I37)</f>
        <v>284000</v>
      </c>
      <c r="J48" s="198"/>
      <c r="K48" s="198"/>
      <c r="L48" s="198"/>
      <c r="M48" s="198"/>
      <c r="N48" s="199">
        <f>N20+N37</f>
        <v>272000</v>
      </c>
    </row>
    <row r="49" spans="1:15" ht="30" customHeight="1">
      <c r="A49" s="165"/>
      <c r="B49" s="141" t="s">
        <v>37</v>
      </c>
      <c r="C49" s="119"/>
      <c r="D49" s="119"/>
      <c r="E49" s="119"/>
      <c r="F49" s="119"/>
      <c r="G49" s="120"/>
      <c r="H49" s="142"/>
      <c r="I49" s="41">
        <f>SUM(I45)</f>
        <v>44000</v>
      </c>
      <c r="J49" s="198"/>
      <c r="K49" s="198"/>
      <c r="L49" s="198"/>
      <c r="M49" s="198"/>
      <c r="N49" s="199">
        <f>N45</f>
        <v>59500</v>
      </c>
    </row>
    <row r="50" spans="1:15" ht="30" customHeight="1">
      <c r="A50" s="165"/>
      <c r="B50" s="141" t="s">
        <v>38</v>
      </c>
      <c r="C50" s="119"/>
      <c r="D50" s="119"/>
      <c r="E50" s="119"/>
      <c r="F50" s="119"/>
      <c r="G50" s="119"/>
      <c r="H50" s="142"/>
      <c r="I50" s="41">
        <f>I47+I48+I49</f>
        <v>374000</v>
      </c>
      <c r="J50" s="198"/>
      <c r="K50" s="198"/>
      <c r="L50" s="198"/>
      <c r="M50" s="198"/>
      <c r="N50" s="199">
        <f>SUM(N47:N49)</f>
        <v>372500</v>
      </c>
    </row>
    <row r="51" spans="1:15" ht="30" customHeight="1">
      <c r="A51" s="165"/>
      <c r="B51" s="141" t="s">
        <v>39</v>
      </c>
      <c r="C51" s="119"/>
      <c r="D51" s="119"/>
      <c r="E51" s="119"/>
      <c r="F51" s="119"/>
      <c r="G51" s="120"/>
      <c r="H51" s="142"/>
      <c r="I51" s="41">
        <f>SUM(I50*6%)</f>
        <v>22440</v>
      </c>
      <c r="J51" s="198"/>
      <c r="K51" s="198"/>
      <c r="L51" s="198"/>
      <c r="M51" s="198"/>
      <c r="N51" s="172">
        <f>N50*0.06</f>
        <v>22350</v>
      </c>
    </row>
    <row r="52" spans="1:15" ht="30" customHeight="1">
      <c r="A52" s="165"/>
      <c r="B52" s="141" t="s">
        <v>40</v>
      </c>
      <c r="C52" s="119"/>
      <c r="D52" s="119"/>
      <c r="E52" s="119"/>
      <c r="F52" s="119"/>
      <c r="G52" s="120"/>
      <c r="H52" s="142"/>
      <c r="I52" s="42">
        <f>SUM(I50:I51)</f>
        <v>396440</v>
      </c>
      <c r="J52" s="198"/>
      <c r="K52" s="198"/>
      <c r="L52" s="198"/>
      <c r="M52" s="198"/>
      <c r="N52" s="199">
        <f>N50+N51</f>
        <v>394850</v>
      </c>
      <c r="O52" s="184">
        <v>1590</v>
      </c>
    </row>
    <row r="53" spans="1:15" ht="30" customHeight="1">
      <c r="A53" s="165"/>
      <c r="B53" s="152" t="s">
        <v>41</v>
      </c>
      <c r="C53" s="152"/>
      <c r="D53" s="152"/>
      <c r="E53" s="152"/>
      <c r="F53" s="152"/>
      <c r="G53" s="152"/>
      <c r="H53" s="152"/>
      <c r="I53" s="43">
        <v>350000</v>
      </c>
      <c r="J53" s="186" t="s">
        <v>109</v>
      </c>
      <c r="K53" s="185"/>
      <c r="L53" s="185"/>
      <c r="M53" s="185"/>
      <c r="N53" s="173">
        <v>348000</v>
      </c>
    </row>
    <row r="54" spans="1:15" ht="30" customHeight="1">
      <c r="A54" s="166"/>
      <c r="B54" s="29" t="s">
        <v>42</v>
      </c>
      <c r="C54" s="153" t="s">
        <v>102</v>
      </c>
      <c r="D54" s="154"/>
      <c r="E54" s="154"/>
      <c r="F54" s="154"/>
      <c r="G54" s="155"/>
      <c r="H54" s="154"/>
      <c r="I54" s="156"/>
    </row>
    <row r="55" spans="1:15">
      <c r="A55" s="30"/>
      <c r="B55" s="31"/>
      <c r="C55" s="31"/>
      <c r="D55" s="32"/>
      <c r="E55" s="33"/>
      <c r="F55" s="33"/>
      <c r="G55" s="34"/>
      <c r="H55" s="32"/>
      <c r="I55" s="44"/>
    </row>
    <row r="56" spans="1:15">
      <c r="A56" s="35"/>
    </row>
    <row r="57" spans="1:15">
      <c r="A57" s="36"/>
    </row>
  </sheetData>
  <mergeCells count="65">
    <mergeCell ref="J6:N6"/>
    <mergeCell ref="J53:M53"/>
    <mergeCell ref="J47:M47"/>
    <mergeCell ref="J48:M48"/>
    <mergeCell ref="J49:M49"/>
    <mergeCell ref="J50:M50"/>
    <mergeCell ref="J51:M51"/>
    <mergeCell ref="J52:M52"/>
    <mergeCell ref="J7:K7"/>
    <mergeCell ref="L7:M7"/>
    <mergeCell ref="J15:K15"/>
    <mergeCell ref="L15:M15"/>
    <mergeCell ref="J23:K23"/>
    <mergeCell ref="L23:M23"/>
    <mergeCell ref="B37:H37"/>
    <mergeCell ref="A38:H38"/>
    <mergeCell ref="B53:H53"/>
    <mergeCell ref="C54:I54"/>
    <mergeCell ref="A7:A14"/>
    <mergeCell ref="A15:A20"/>
    <mergeCell ref="A40:A45"/>
    <mergeCell ref="A47:A54"/>
    <mergeCell ref="B16:B17"/>
    <mergeCell ref="B18:B19"/>
    <mergeCell ref="B42:B43"/>
    <mergeCell ref="B48:H48"/>
    <mergeCell ref="B49:H49"/>
    <mergeCell ref="B50:H50"/>
    <mergeCell ref="B51:H51"/>
    <mergeCell ref="B52:H52"/>
    <mergeCell ref="A46:I46"/>
    <mergeCell ref="B47:H47"/>
    <mergeCell ref="C41:E41"/>
    <mergeCell ref="C42:E42"/>
    <mergeCell ref="C43:E43"/>
    <mergeCell ref="C44:E44"/>
    <mergeCell ref="B45:H45"/>
    <mergeCell ref="B39:I39"/>
    <mergeCell ref="C40:E40"/>
    <mergeCell ref="G40:H40"/>
    <mergeCell ref="B14:H14"/>
    <mergeCell ref="E15:F15"/>
    <mergeCell ref="G15:H15"/>
    <mergeCell ref="B20:H20"/>
    <mergeCell ref="A21:H21"/>
    <mergeCell ref="B22:I22"/>
    <mergeCell ref="A23:A30"/>
    <mergeCell ref="E23:F23"/>
    <mergeCell ref="G23:H23"/>
    <mergeCell ref="B30:H30"/>
    <mergeCell ref="A31:A37"/>
    <mergeCell ref="E31:F31"/>
    <mergeCell ref="G31:H31"/>
    <mergeCell ref="A4:B4"/>
    <mergeCell ref="E4:I4"/>
    <mergeCell ref="A5:I5"/>
    <mergeCell ref="B6:I6"/>
    <mergeCell ref="E7:F7"/>
    <mergeCell ref="G7:H7"/>
    <mergeCell ref="C2:C4"/>
    <mergeCell ref="A1:I1"/>
    <mergeCell ref="A2:B2"/>
    <mergeCell ref="E2:I2"/>
    <mergeCell ref="A3:B3"/>
    <mergeCell ref="E3:I3"/>
  </mergeCells>
  <phoneticPr fontId="37" type="noConversion"/>
  <hyperlinks>
    <hyperlink ref="E4" r:id="rId1" xr:uid="{00000000-0004-0000-0000-000000000000}"/>
  </hyperlinks>
  <printOptions horizontalCentered="1"/>
  <pageMargins left="0.25" right="0.25" top="0.75" bottom="0.75" header="0.3" footer="0.3"/>
  <pageSetup paperSize="9" scale="87" fitToHeight="0" orientation="portrait" horizontalDpi="300" verticalDpi="30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新媒体展厅报价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冯远征</dc:creator>
  <cp:lastModifiedBy>Microsoft Office User</cp:lastModifiedBy>
  <cp:lastPrinted>2021-04-07T07:20:00Z</cp:lastPrinted>
  <dcterms:created xsi:type="dcterms:W3CDTF">2012-04-06T06:07:00Z</dcterms:created>
  <dcterms:modified xsi:type="dcterms:W3CDTF">2023-01-10T06:29:49Z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  <property fmtid="{D5CDD505-2E9C-101B-9397-08002B2CF9AE}" pid="4" name="KSORubyTemplateID">
    <vt:lpwstr>20</vt:lpwstr>
  </property>
  <property fmtid="{D5CDD505-2E9C-101B-9397-08002B2CF9AE}" pid="5" name="ICV">
    <vt:lpwstr>369622CFFD9E4BC58300945704C38D9E</vt:lpwstr>
  </property>
</Properties>
</file>