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/>
  <mc:AlternateContent xmlns:mc="http://schemas.openxmlformats.org/markup-compatibility/2006">
    <mc:Choice Requires="x15">
      <x15ac:absPath xmlns:x15ac="http://schemas.microsoft.com/office/spreadsheetml/2010/11/ac" url="/Users/wangzhiyong/EP 工作/2023年/11月/0 奥迪媒体之夜/搭建/"/>
    </mc:Choice>
  </mc:AlternateContent>
  <xr:revisionPtr revIDLastSave="0" documentId="13_ncr:1_{DC1A6407-A5F3-EE49-8412-2D09AFA39EA7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" l="1"/>
  <c r="H47" i="1"/>
  <c r="H49" i="1"/>
  <c r="E48" i="1"/>
  <c r="H48" i="1" s="1"/>
  <c r="H27" i="1"/>
  <c r="H20" i="1"/>
  <c r="H16" i="1"/>
  <c r="E15" i="1"/>
  <c r="H14" i="1"/>
  <c r="H12" i="1"/>
  <c r="H11" i="1"/>
  <c r="H5" i="1"/>
  <c r="H45" i="1" l="1"/>
  <c r="E35" i="1"/>
  <c r="H35" i="1" s="1"/>
  <c r="E24" i="1"/>
  <c r="H24" i="1" s="1"/>
  <c r="H23" i="1"/>
  <c r="H56" i="1"/>
  <c r="H55" i="1"/>
  <c r="H54" i="1"/>
  <c r="H52" i="1"/>
  <c r="H51" i="1"/>
  <c r="H46" i="1"/>
  <c r="H44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6" i="1"/>
  <c r="H25" i="1"/>
  <c r="H19" i="1"/>
  <c r="H18" i="1"/>
  <c r="H17" i="1"/>
  <c r="H15" i="1"/>
  <c r="H13" i="1"/>
  <c r="H10" i="1"/>
  <c r="H9" i="1"/>
  <c r="H8" i="1"/>
  <c r="H7" i="1"/>
  <c r="H6" i="1"/>
  <c r="H4" i="1"/>
  <c r="H3" i="1"/>
  <c r="H50" i="1" l="1"/>
  <c r="H22" i="1"/>
  <c r="H57" i="1"/>
  <c r="H58" i="1" l="1"/>
  <c r="H59" i="1" s="1"/>
  <c r="H60" i="1" s="1"/>
</calcChain>
</file>

<file path=xl/sharedStrings.xml><?xml version="1.0" encoding="utf-8"?>
<sst xmlns="http://schemas.openxmlformats.org/spreadsheetml/2006/main" count="215" uniqueCount="168">
  <si>
    <t>奥迪-摩卡中心</t>
  </si>
  <si>
    <t>项目
Project</t>
  </si>
  <si>
    <t>项目种类
Item</t>
  </si>
  <si>
    <t>尺寸
Size</t>
  </si>
  <si>
    <t>数量 Qty</t>
  </si>
  <si>
    <t>单位Unit</t>
  </si>
  <si>
    <t>单价(元)
Unit (CNY)</t>
  </si>
  <si>
    <t>合计(元)
Subtotal (CNY)</t>
  </si>
  <si>
    <t xml:space="preserve">   备注</t>
  </si>
  <si>
    <t>外场区域</t>
  </si>
  <si>
    <t>套</t>
  </si>
  <si>
    <t>地面l灯盒制作</t>
  </si>
  <si>
    <t>延米</t>
  </si>
  <si>
    <t>平米</t>
  </si>
  <si>
    <t>金属焊接结构，内藏配重，整体木质结构乳胶漆饰面，边缘渗光，顶部做防水处理</t>
  </si>
  <si>
    <t>项</t>
  </si>
  <si>
    <t>门头顶部logo制作</t>
  </si>
  <si>
    <t>出口门头制作弧形门头结构</t>
  </si>
  <si>
    <t>内配空调</t>
  </si>
  <si>
    <t>5p空调</t>
  </si>
  <si>
    <t>组</t>
  </si>
  <si>
    <t>小计：</t>
  </si>
  <si>
    <t>内场制作物</t>
  </si>
  <si>
    <t>木质结构制作，表面三聚氰胺板</t>
  </si>
  <si>
    <t>顶面，正面，两侧三聚氰胺板饰面</t>
  </si>
  <si>
    <t>金属焊接制作，表面18mm双层板</t>
  </si>
  <si>
    <t>木质结构，背面储物柜门结构，整体油漆饰面，底部渗光</t>
  </si>
  <si>
    <t>发光logo</t>
  </si>
  <si>
    <t>树脂字logo，透明底板，预埋地台固定</t>
  </si>
  <si>
    <t>木质结构，整体油漆，踢脚渗光</t>
  </si>
  <si>
    <t>AV控台</t>
  </si>
  <si>
    <t>金属框，双面绷黑布，中间垫遮光布</t>
  </si>
  <si>
    <t>其他</t>
  </si>
  <si>
    <t>物料运输货车装，拆</t>
  </si>
  <si>
    <t>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</si>
  <si>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</si>
  <si>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合计：</t>
  </si>
  <si>
    <t>税收6%</t>
  </si>
  <si>
    <t>总计：</t>
  </si>
  <si>
    <t>优惠总计：</t>
  </si>
  <si>
    <t>钢架挂布 星空幕布 背景装饰</t>
    <phoneticPr fontId="14" type="noConversion"/>
  </si>
  <si>
    <t>材质说明</t>
    <phoneticPr fontId="14" type="noConversion"/>
  </si>
  <si>
    <t>无灯具，  仅提供木质结构，内做隔热处理， 木质烤漆内侧防火涂料</t>
    <phoneticPr fontId="14" type="noConversion"/>
  </si>
  <si>
    <t>木质结构，白色乳胶漆饰面，局部雕刻</t>
  </si>
  <si>
    <t>金属侧边白漆，正面树脂logo  含发光光源</t>
    <phoneticPr fontId="14" type="noConversion"/>
  </si>
  <si>
    <t>圣诞氛围装饰  正面拱形假草装饰    两侧圣诞树氛围装饰</t>
    <phoneticPr fontId="14" type="noConversion"/>
  </si>
  <si>
    <t xml:space="preserve">150*100*100mm </t>
    <phoneticPr fontId="14" type="noConversion"/>
  </si>
  <si>
    <t xml:space="preserve">户外发光logo底座 </t>
    <phoneticPr fontId="14" type="noConversion"/>
  </si>
  <si>
    <t>3300mm</t>
    <phoneticPr fontId="14" type="noConversion"/>
  </si>
  <si>
    <t>入口门头制作</t>
    <phoneticPr fontId="14" type="noConversion"/>
  </si>
  <si>
    <t>6200*5400*8000mm</t>
    <phoneticPr fontId="14" type="noConversion"/>
  </si>
  <si>
    <t xml:space="preserve">发光立体logo </t>
    <phoneticPr fontId="14" type="noConversion"/>
  </si>
  <si>
    <t>2800mm</t>
    <phoneticPr fontId="14" type="noConversion"/>
  </si>
  <si>
    <t>门体高度 3200mm</t>
    <phoneticPr fontId="14" type="noConversion"/>
  </si>
  <si>
    <t>15000*6000*3500mm</t>
    <phoneticPr fontId="14" type="noConversion"/>
  </si>
  <si>
    <t xml:space="preserve">餐饮篷房 </t>
    <phoneticPr fontId="14" type="noConversion"/>
  </si>
  <si>
    <t>专业白色尖顶篷房租赁，配重，地面多层板铺垫</t>
    <phoneticPr fontId="14" type="noConversion"/>
  </si>
  <si>
    <t xml:space="preserve">外场背景板 </t>
    <phoneticPr fontId="14" type="noConversion"/>
  </si>
  <si>
    <t xml:space="preserve">基础舞台制作 </t>
    <phoneticPr fontId="14" type="noConversion"/>
  </si>
  <si>
    <t>3000*4000*400mm</t>
    <phoneticPr fontId="14" type="noConversion"/>
  </si>
  <si>
    <t xml:space="preserve">钢架龙骨 拼接酒店8000*4000mm舞台   
13000*4000mm 整体通铺面 双层板 板   </t>
    <phoneticPr fontId="14" type="noConversion"/>
  </si>
  <si>
    <t>平米</t>
    <phoneticPr fontId="14" type="noConversion"/>
  </si>
  <si>
    <t>舞台基础找平板</t>
    <phoneticPr fontId="14" type="noConversion"/>
  </si>
  <si>
    <t>13000*4000mm</t>
    <phoneticPr fontId="14" type="noConversion"/>
  </si>
  <si>
    <t xml:space="preserve"> 整体通铺面 双层板 板   </t>
    <phoneticPr fontId="14" type="noConversion"/>
  </si>
  <si>
    <t xml:space="preserve">整体台阶 </t>
    <phoneticPr fontId="14" type="noConversion"/>
  </si>
  <si>
    <t>13000*300*200mm</t>
    <phoneticPr fontId="14" type="noConversion"/>
  </si>
  <si>
    <t xml:space="preserve">整体舞台台面 </t>
    <phoneticPr fontId="14" type="noConversion"/>
  </si>
  <si>
    <t>13000*4000*400mm</t>
    <phoneticPr fontId="14" type="noConversion"/>
  </si>
  <si>
    <t xml:space="preserve">LED屏幕底座 </t>
    <phoneticPr fontId="14" type="noConversion"/>
  </si>
  <si>
    <t>9500*1200*400mm</t>
    <phoneticPr fontId="14" type="noConversion"/>
  </si>
  <si>
    <t xml:space="preserve">辅助背景板 </t>
    <phoneticPr fontId="14" type="noConversion"/>
  </si>
  <si>
    <t xml:space="preserve">衬底背景板 </t>
    <phoneticPr fontId="14" type="noConversion"/>
  </si>
  <si>
    <t>入口接待台</t>
    <phoneticPr fontId="14" type="noConversion"/>
  </si>
  <si>
    <t>6000*600*1000mm</t>
    <phoneticPr fontId="14" type="noConversion"/>
  </si>
  <si>
    <t>3000*5000mm</t>
    <phoneticPr fontId="14" type="noConversion"/>
  </si>
  <si>
    <t>2000*5000mm</t>
    <phoneticPr fontId="14" type="noConversion"/>
  </si>
  <si>
    <t>金属绷uv刀刮布    5米幅宽布面 无拼接</t>
    <phoneticPr fontId="14" type="noConversion"/>
  </si>
  <si>
    <t xml:space="preserve">接待背板 </t>
    <phoneticPr fontId="14" type="noConversion"/>
  </si>
  <si>
    <t xml:space="preserve">更衣处吧台 </t>
    <phoneticPr fontId="14" type="noConversion"/>
  </si>
  <si>
    <t>2800*1000mm</t>
    <phoneticPr fontId="14" type="noConversion"/>
  </si>
  <si>
    <t>衣帽间三组背板</t>
    <phoneticPr fontId="14" type="noConversion"/>
  </si>
  <si>
    <t>发光logo 及立体字</t>
    <phoneticPr fontId="14" type="noConversion"/>
  </si>
  <si>
    <t>发光logoH 300mm</t>
    <phoneticPr fontId="14" type="noConversion"/>
  </si>
  <si>
    <t>亚克力uv内容  立体logo ，背板局部雕刻，内藏光源</t>
    <phoneticPr fontId="14" type="noConversion"/>
  </si>
  <si>
    <t>1800*2500mm x2组，2000*2500mm*1组</t>
    <phoneticPr fontId="14" type="noConversion"/>
  </si>
  <si>
    <t>弧形吧台制作</t>
    <phoneticPr fontId="14" type="noConversion"/>
  </si>
  <si>
    <t>8900*1000mm</t>
    <phoneticPr fontId="14" type="noConversion"/>
  </si>
  <si>
    <t>整体木质结构，油漆饰面，底部渗光</t>
    <phoneticPr fontId="14" type="noConversion"/>
  </si>
  <si>
    <t>车台制作</t>
    <phoneticPr fontId="14" type="noConversion"/>
  </si>
  <si>
    <t>展车车台围边</t>
    <phoneticPr fontId="14" type="noConversion"/>
  </si>
  <si>
    <t xml:space="preserve">18000*150mm *3组  </t>
    <phoneticPr fontId="14" type="noConversion"/>
  </si>
  <si>
    <t>四周L型金属加工包边，整体烤漆</t>
    <phoneticPr fontId="14" type="noConversion"/>
  </si>
  <si>
    <t>1200mm</t>
    <phoneticPr fontId="14" type="noConversion"/>
  </si>
  <si>
    <t>3000*1800*150mm*1组</t>
    <phoneticPr fontId="14" type="noConversion"/>
  </si>
  <si>
    <t>9600mm*150mm</t>
    <phoneticPr fontId="14" type="noConversion"/>
  </si>
  <si>
    <t>750mm</t>
    <phoneticPr fontId="14" type="noConversion"/>
  </si>
  <si>
    <t>圆形地台</t>
    <phoneticPr fontId="14" type="noConversion"/>
  </si>
  <si>
    <t>2800*2100*150mm</t>
    <phoneticPr fontId="14" type="noConversion"/>
  </si>
  <si>
    <t>6000*1200*1800mm</t>
    <phoneticPr fontId="14" type="noConversion"/>
  </si>
  <si>
    <t>延米</t>
    <phoneticPr fontId="14" type="noConversion"/>
  </si>
  <si>
    <t>安装和拆场，部分物料是7号安装，进场含订场人工</t>
    <phoneticPr fontId="14" type="noConversion"/>
  </si>
  <si>
    <t>拆场和清洁现场人工，晚上算两个工</t>
    <phoneticPr fontId="14" type="noConversion"/>
  </si>
  <si>
    <t>工人餐费</t>
    <phoneticPr fontId="14" type="noConversion"/>
  </si>
  <si>
    <t>安装 4车   .拆场3车，搭建结束撤走所有梯子工具垃圾1车</t>
    <phoneticPr fontId="14" type="noConversion"/>
  </si>
  <si>
    <t>7米5货车    河北---北京</t>
    <phoneticPr fontId="14" type="noConversion"/>
  </si>
  <si>
    <t>天</t>
    <phoneticPr fontId="14" type="noConversion"/>
  </si>
  <si>
    <t>工人餐补</t>
    <phoneticPr fontId="14" type="noConversion"/>
  </si>
  <si>
    <t>工人交通费</t>
    <phoneticPr fontId="14" type="noConversion"/>
  </si>
  <si>
    <t>安装人工费</t>
    <phoneticPr fontId="14" type="noConversion"/>
  </si>
  <si>
    <t>撤场人工费</t>
    <phoneticPr fontId="14" type="noConversion"/>
  </si>
  <si>
    <t>金杯和依维柯</t>
    <phoneticPr fontId="14" type="noConversion"/>
  </si>
  <si>
    <t xml:space="preserve">12月2--8日 安装，含安装和拆场 </t>
    <phoneticPr fontId="14" type="noConversion"/>
  </si>
  <si>
    <t>立体 Logo</t>
    <phoneticPr fontId="14" type="noConversion"/>
  </si>
  <si>
    <t>亚克力激光雕刻 裱喷绘</t>
    <phoneticPr fontId="14" type="noConversion"/>
  </si>
  <si>
    <t>背衬有机板</t>
    <phoneticPr fontId="14" type="noConversion"/>
  </si>
  <si>
    <t>块</t>
    <phoneticPr fontId="14" type="noConversion"/>
  </si>
  <si>
    <t>木质结构，配重，白色油漆  加厚渗光</t>
    <phoneticPr fontId="14" type="noConversion"/>
  </si>
  <si>
    <t>3000*500*200mm</t>
    <phoneticPr fontId="14" type="noConversion"/>
  </si>
  <si>
    <t>8000*5000mm*600mm</t>
    <phoneticPr fontId="14" type="noConversion"/>
  </si>
  <si>
    <t>发光副标题立体字</t>
    <phoneticPr fontId="14" type="noConversion"/>
  </si>
  <si>
    <t>组</t>
    <phoneticPr fontId="14" type="noConversion"/>
  </si>
  <si>
    <t>机床罩子</t>
    <phoneticPr fontId="14" type="noConversion"/>
  </si>
  <si>
    <t>木质结构，黑色乳胶漆饰面</t>
    <phoneticPr fontId="14" type="noConversion"/>
  </si>
  <si>
    <t>3600*2000*1650mm</t>
    <phoneticPr fontId="14" type="noConversion"/>
  </si>
  <si>
    <t>通道灯箱</t>
    <phoneticPr fontId="14" type="noConversion"/>
  </si>
  <si>
    <t>1800*2800*500mm</t>
    <phoneticPr fontId="14" type="noConversion"/>
  </si>
  <si>
    <t xml:space="preserve">木质烤漆饰面  内置发光灯箱 </t>
    <phoneticPr fontId="14" type="noConversion"/>
  </si>
  <si>
    <t>出口门头圣诞装饰</t>
    <phoneticPr fontId="14" type="noConversion"/>
  </si>
  <si>
    <t>项</t>
    <phoneticPr fontId="14" type="noConversion"/>
  </si>
  <si>
    <t>铁架焊接拱门插圣诞装饰物</t>
    <phoneticPr fontId="14" type="noConversion"/>
  </si>
  <si>
    <t>连廊背板 1</t>
    <phoneticPr fontId="14" type="noConversion"/>
  </si>
  <si>
    <t>连廊背板 2</t>
    <phoneticPr fontId="14" type="noConversion"/>
  </si>
  <si>
    <t xml:space="preserve">钢架龙骨  双面画面 </t>
    <phoneticPr fontId="14" type="noConversion"/>
  </si>
  <si>
    <t>16000*5000mm</t>
    <phoneticPr fontId="14" type="noConversion"/>
  </si>
  <si>
    <t>4000*5000mm</t>
    <phoneticPr fontId="14" type="noConversion"/>
  </si>
  <si>
    <t>圣诞树装饰</t>
    <phoneticPr fontId="14" type="noConversion"/>
  </si>
  <si>
    <t>总高3500mm  景深1500mm</t>
    <phoneticPr fontId="14" type="noConversion"/>
  </si>
  <si>
    <t>亚克力盒子+奶白片盒子 + 半透雕刻+等待+ 钢架结构+logo牌</t>
    <phoneticPr fontId="14" type="noConversion"/>
  </si>
  <si>
    <t>圣诞雪景</t>
    <phoneticPr fontId="14" type="noConversion"/>
  </si>
  <si>
    <t xml:space="preserve">发泡雕刻 + 仿真雪花 </t>
    <phoneticPr fontId="14" type="noConversion"/>
  </si>
  <si>
    <t>烟灰色地毯</t>
    <phoneticPr fontId="14" type="noConversion"/>
  </si>
  <si>
    <t>14000*4600mm</t>
    <phoneticPr fontId="14" type="noConversion"/>
  </si>
  <si>
    <t>7740*500*3600mm</t>
    <phoneticPr fontId="14" type="noConversion"/>
  </si>
  <si>
    <t>木质结构，烤漆饰面 +侧边</t>
    <phoneticPr fontId="14" type="noConversion"/>
  </si>
  <si>
    <t>桌摆logo</t>
    <phoneticPr fontId="14" type="noConversion"/>
  </si>
  <si>
    <t>6000*3000*60mm*3组</t>
    <phoneticPr fontId="14" type="noConversion"/>
  </si>
  <si>
    <t>双层底板，表面三氯氰胺饰面板   预留电源接口</t>
    <phoneticPr fontId="14" type="noConversion"/>
  </si>
  <si>
    <t>两厅通道</t>
    <phoneticPr fontId="14" type="noConversion"/>
  </si>
  <si>
    <t>2400*3000*1200mm</t>
    <phoneticPr fontId="14" type="noConversion"/>
  </si>
  <si>
    <t xml:space="preserve">白色油漆饰面  </t>
    <phoneticPr fontId="14" type="noConversion"/>
  </si>
  <si>
    <t>门套通道灯带</t>
    <phoneticPr fontId="14" type="noConversion"/>
  </si>
  <si>
    <t>结构内嵌开槽镶嵌灯带</t>
    <phoneticPr fontId="14" type="noConversion"/>
  </si>
  <si>
    <t>二层VIP房间画框</t>
    <phoneticPr fontId="14" type="noConversion"/>
  </si>
  <si>
    <t>幅</t>
    <phoneticPr fontId="14" type="noConversion"/>
  </si>
  <si>
    <t xml:space="preserve"> 车次</t>
    <phoneticPr fontId="14" type="noConversion"/>
  </si>
  <si>
    <t>车次</t>
    <phoneticPr fontId="14" type="noConversion"/>
  </si>
  <si>
    <t>每班次20名工人*2班次 *4天（2-6日） +7号夜间 25人*2个工</t>
    <phoneticPr fontId="14" type="noConversion"/>
  </si>
  <si>
    <t>门头安装吊车</t>
    <phoneticPr fontId="14" type="noConversion"/>
  </si>
  <si>
    <t>安装2个班次 + 撤场1个班次</t>
    <phoneticPr fontId="14" type="noConversion"/>
  </si>
  <si>
    <t>班次</t>
    <phoneticPr fontId="14" type="noConversion"/>
  </si>
  <si>
    <t>小型机臂</t>
    <phoneticPr fontId="14" type="noConversion"/>
  </si>
  <si>
    <t>8号夜间 30人*2个工 通宵   含篷房</t>
    <phoneticPr fontId="14" type="noConversion"/>
  </si>
  <si>
    <t>超宽幅亚克力大板，尺寸3000</t>
    <phoneticPr fontId="14" type="noConversion"/>
  </si>
  <si>
    <t>亚克力雕刻  奥迪、宾利、兰博、杜卡迪  各10套</t>
    <phoneticPr fontId="14" type="noConversion"/>
  </si>
  <si>
    <t>互动拍照装置</t>
    <phoneticPr fontId="14" type="noConversion"/>
  </si>
  <si>
    <t>地台 3000*3000*60mm  三氯氰胺饰面板
墙体1500*2000 mm
柜体1250*650*2000mm</t>
    <phoneticPr fontId="14" type="noConversion"/>
  </si>
  <si>
    <t>木质结构，整体油漆饰面  整体地台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</si>
</sst>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&quot;￥&quot;#,##0.00_);[Red]\(&quot;￥&quot;#,##0.00\)"/>
    <numFmt numFmtId="178" formatCode="0_ "/>
  </numFmts>
  <fonts count="15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14"/>
      <color theme="1"/>
      <name val="等线"/>
      <family val="4"/>
      <charset val="134"/>
      <scheme val="minor"/>
    </font>
    <font>
      <b/>
      <sz val="20"/>
      <name val="微软雅黑"/>
      <family val="2"/>
      <charset val="134"/>
    </font>
    <font>
      <b/>
      <sz val="14"/>
      <name val="微软雅黑"/>
      <family val="2"/>
      <charset val="134"/>
    </font>
    <font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sz val="14"/>
      <name val="微软雅黑"/>
      <family val="2"/>
      <charset val="134"/>
    </font>
    <font>
      <sz val="14"/>
      <name val="等线"/>
      <family val="4"/>
      <charset val="134"/>
      <scheme val="minor"/>
    </font>
    <font>
      <sz val="12"/>
      <name val="等线"/>
      <family val="4"/>
      <charset val="134"/>
      <scheme val="minor"/>
    </font>
    <font>
      <b/>
      <sz val="12"/>
      <color rgb="FFFF0000"/>
      <name val="等线"/>
      <family val="4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2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">
      <alignment vertical="center"/>
    </xf>
    <xf numFmtId="0" fontId="2" fillId="0" borderId="0" xfId="5" applyFont="1">
      <alignment vertical="center"/>
    </xf>
    <xf numFmtId="0" fontId="4" fillId="3" borderId="1" xfId="5" applyFont="1" applyFill="1" applyBorder="1" applyAlignment="1">
      <alignment horizontal="center" vertical="center" wrapText="1"/>
    </xf>
    <xf numFmtId="176" fontId="4" fillId="3" borderId="1" xfId="5" applyNumberFormat="1" applyFont="1" applyFill="1" applyBorder="1" applyAlignment="1">
      <alignment horizontal="center" vertical="center" wrapText="1"/>
    </xf>
    <xf numFmtId="177" fontId="4" fillId="3" borderId="1" xfId="5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8" fontId="7" fillId="0" borderId="1" xfId="3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</cellXfs>
  <cellStyles count="6">
    <cellStyle name="0,0_x000a__x000a_NA_x000a__x000a_" xfId="1" xr:uid="{00000000-0005-0000-0000-000031000000}"/>
    <cellStyle name="Normal_Sheet1" xfId="2" xr:uid="{00000000-0005-0000-0000-000032000000}"/>
    <cellStyle name="常规" xfId="0" builtinId="0"/>
    <cellStyle name="常规 2" xfId="3" xr:uid="{00000000-0005-0000-0000-000033000000}"/>
    <cellStyle name="常规 2 3" xfId="4" xr:uid="{00000000-0005-0000-0000-000034000000}"/>
    <cellStyle name="常规 6" xfId="5" xr:uid="{00000000-0005-0000-0000-000035000000}"/>
  </cellStyles>
  <dxfs count="1">
    <dxf>
      <font>
        <b val="0"/>
        <i val="0"/>
        <color rgb="FFFF000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52" zoomScale="89" zoomScaleNormal="70" workbookViewId="0">
      <selection activeCell="C66" sqref="C66"/>
    </sheetView>
  </sheetViews>
  <sheetFormatPr baseColWidth="10" defaultColWidth="11" defaultRowHeight="16"/>
  <cols>
    <col min="1" max="1" width="13.6640625" customWidth="1"/>
    <col min="2" max="2" width="47.33203125" customWidth="1"/>
    <col min="3" max="3" width="57.1640625" customWidth="1"/>
    <col min="4" max="4" width="61.1640625" customWidth="1"/>
    <col min="5" max="5" width="19.33203125" customWidth="1"/>
    <col min="6" max="6" width="18.1640625" customWidth="1"/>
    <col min="7" max="7" width="19.1640625" customWidth="1"/>
    <col min="8" max="8" width="32.6640625" customWidth="1"/>
    <col min="9" max="9" width="34.6640625" customWidth="1"/>
  </cols>
  <sheetData>
    <row r="1" spans="1:9" s="1" customFormat="1" ht="51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s="2" customFormat="1" ht="54" customHeight="1">
      <c r="A2" s="3" t="s">
        <v>1</v>
      </c>
      <c r="B2" s="3" t="s">
        <v>2</v>
      </c>
      <c r="C2" s="3" t="s">
        <v>3</v>
      </c>
      <c r="D2" s="3" t="s">
        <v>41</v>
      </c>
      <c r="E2" s="3" t="s">
        <v>4</v>
      </c>
      <c r="F2" s="3" t="s">
        <v>5</v>
      </c>
      <c r="G2" s="4" t="s">
        <v>6</v>
      </c>
      <c r="H2" s="5" t="s">
        <v>7</v>
      </c>
      <c r="I2" s="3" t="s">
        <v>8</v>
      </c>
    </row>
    <row r="3" spans="1:9" ht="42" customHeight="1">
      <c r="A3" s="27" t="s">
        <v>9</v>
      </c>
      <c r="B3" s="6" t="s">
        <v>47</v>
      </c>
      <c r="C3" s="20" t="s">
        <v>118</v>
      </c>
      <c r="D3" s="6" t="s">
        <v>117</v>
      </c>
      <c r="E3" s="7">
        <v>1</v>
      </c>
      <c r="F3" s="7" t="s">
        <v>10</v>
      </c>
      <c r="G3" s="8">
        <v>1150</v>
      </c>
      <c r="H3" s="8">
        <f>E3*G3</f>
        <v>1150</v>
      </c>
      <c r="I3" s="6"/>
    </row>
    <row r="4" spans="1:9" ht="45" customHeight="1">
      <c r="A4" s="27"/>
      <c r="B4" s="6" t="s">
        <v>113</v>
      </c>
      <c r="C4" s="20"/>
      <c r="D4" s="6" t="s">
        <v>114</v>
      </c>
      <c r="E4" s="7">
        <v>4</v>
      </c>
      <c r="F4" s="7" t="s">
        <v>10</v>
      </c>
      <c r="G4" s="8">
        <v>150</v>
      </c>
      <c r="H4" s="8">
        <f t="shared" ref="H4:H20" si="0">E4*G4</f>
        <v>600</v>
      </c>
      <c r="I4" s="6"/>
    </row>
    <row r="5" spans="1:9" ht="45" customHeight="1">
      <c r="A5" s="27"/>
      <c r="B5" s="6" t="s">
        <v>115</v>
      </c>
      <c r="C5" s="20"/>
      <c r="D5" s="6" t="s">
        <v>163</v>
      </c>
      <c r="E5" s="7">
        <v>1</v>
      </c>
      <c r="F5" s="7" t="s">
        <v>116</v>
      </c>
      <c r="G5" s="8">
        <v>1500</v>
      </c>
      <c r="H5" s="8">
        <f t="shared" si="0"/>
        <v>1500</v>
      </c>
      <c r="I5" s="6"/>
    </row>
    <row r="6" spans="1:9" ht="52" customHeight="1">
      <c r="A6" s="27"/>
      <c r="B6" s="6" t="s">
        <v>11</v>
      </c>
      <c r="C6" s="20" t="s">
        <v>46</v>
      </c>
      <c r="D6" s="6" t="s">
        <v>42</v>
      </c>
      <c r="E6" s="7">
        <v>74</v>
      </c>
      <c r="F6" s="7" t="s">
        <v>12</v>
      </c>
      <c r="G6" s="8">
        <v>80</v>
      </c>
      <c r="H6" s="8">
        <f t="shared" si="0"/>
        <v>5920</v>
      </c>
      <c r="I6" s="6"/>
    </row>
    <row r="7" spans="1:9" ht="47" customHeight="1">
      <c r="A7" s="27"/>
      <c r="B7" s="6" t="s">
        <v>57</v>
      </c>
      <c r="C7" s="20" t="s">
        <v>119</v>
      </c>
      <c r="D7" s="6" t="s">
        <v>43</v>
      </c>
      <c r="E7" s="7">
        <v>40</v>
      </c>
      <c r="F7" s="7" t="s">
        <v>13</v>
      </c>
      <c r="G7" s="8">
        <v>220</v>
      </c>
      <c r="H7" s="8">
        <f t="shared" si="0"/>
        <v>8800</v>
      </c>
      <c r="I7" s="6"/>
    </row>
    <row r="8" spans="1:9" ht="54" customHeight="1">
      <c r="A8" s="27"/>
      <c r="B8" s="6" t="s">
        <v>120</v>
      </c>
      <c r="C8" s="20" t="s">
        <v>48</v>
      </c>
      <c r="D8" s="6" t="s">
        <v>44</v>
      </c>
      <c r="E8" s="7">
        <v>1</v>
      </c>
      <c r="F8" s="7" t="s">
        <v>10</v>
      </c>
      <c r="G8" s="8">
        <v>3000</v>
      </c>
      <c r="H8" s="8">
        <f t="shared" si="0"/>
        <v>3000</v>
      </c>
      <c r="I8" s="6"/>
    </row>
    <row r="9" spans="1:9" ht="47" customHeight="1">
      <c r="A9" s="27"/>
      <c r="B9" s="6" t="s">
        <v>49</v>
      </c>
      <c r="C9" s="20" t="s">
        <v>50</v>
      </c>
      <c r="D9" s="6" t="s">
        <v>14</v>
      </c>
      <c r="E9" s="7">
        <v>1</v>
      </c>
      <c r="F9" s="7" t="s">
        <v>15</v>
      </c>
      <c r="G9" s="8">
        <v>75000</v>
      </c>
      <c r="H9" s="8">
        <f t="shared" si="0"/>
        <v>75000</v>
      </c>
      <c r="I9" s="6"/>
    </row>
    <row r="10" spans="1:9" ht="47" customHeight="1">
      <c r="A10" s="27"/>
      <c r="B10" s="6" t="s">
        <v>16</v>
      </c>
      <c r="C10" s="20" t="s">
        <v>52</v>
      </c>
      <c r="D10" s="6" t="s">
        <v>51</v>
      </c>
      <c r="E10" s="7">
        <v>4</v>
      </c>
      <c r="F10" s="7" t="s">
        <v>121</v>
      </c>
      <c r="G10" s="8">
        <v>800</v>
      </c>
      <c r="H10" s="8">
        <f t="shared" si="0"/>
        <v>3200</v>
      </c>
      <c r="I10" s="6"/>
    </row>
    <row r="11" spans="1:9" ht="47" customHeight="1">
      <c r="A11" s="27"/>
      <c r="B11" s="6" t="s">
        <v>122</v>
      </c>
      <c r="C11" s="20" t="s">
        <v>124</v>
      </c>
      <c r="D11" s="6" t="s">
        <v>123</v>
      </c>
      <c r="E11" s="7">
        <v>25.5</v>
      </c>
      <c r="F11" s="7" t="s">
        <v>61</v>
      </c>
      <c r="G11" s="8">
        <v>240</v>
      </c>
      <c r="H11" s="8">
        <f t="shared" si="0"/>
        <v>6120</v>
      </c>
      <c r="I11" s="6"/>
    </row>
    <row r="12" spans="1:9" ht="47" customHeight="1">
      <c r="A12" s="27"/>
      <c r="B12" s="6" t="s">
        <v>125</v>
      </c>
      <c r="C12" s="20" t="s">
        <v>126</v>
      </c>
      <c r="D12" s="6" t="s">
        <v>127</v>
      </c>
      <c r="E12" s="7">
        <v>4</v>
      </c>
      <c r="F12" s="7" t="s">
        <v>121</v>
      </c>
      <c r="G12" s="8">
        <v>2800</v>
      </c>
      <c r="H12" s="8">
        <f t="shared" si="0"/>
        <v>11200</v>
      </c>
      <c r="I12" s="6"/>
    </row>
    <row r="13" spans="1:9" ht="43" customHeight="1">
      <c r="A13" s="27"/>
      <c r="B13" s="6" t="s">
        <v>17</v>
      </c>
      <c r="C13" s="20" t="s">
        <v>53</v>
      </c>
      <c r="D13" s="6" t="s">
        <v>45</v>
      </c>
      <c r="E13" s="7">
        <v>1</v>
      </c>
      <c r="F13" s="7" t="s">
        <v>15</v>
      </c>
      <c r="G13" s="8">
        <v>5500</v>
      </c>
      <c r="H13" s="8">
        <f t="shared" si="0"/>
        <v>5500</v>
      </c>
      <c r="I13" s="6"/>
    </row>
    <row r="14" spans="1:9" ht="43" customHeight="1">
      <c r="A14" s="27"/>
      <c r="B14" s="6" t="s">
        <v>128</v>
      </c>
      <c r="C14" s="20" t="s">
        <v>53</v>
      </c>
      <c r="D14" s="6" t="s">
        <v>130</v>
      </c>
      <c r="E14" s="7">
        <v>1</v>
      </c>
      <c r="F14" s="7" t="s">
        <v>129</v>
      </c>
      <c r="G14" s="8">
        <v>2500</v>
      </c>
      <c r="H14" s="8">
        <f t="shared" si="0"/>
        <v>2500</v>
      </c>
      <c r="I14" s="6"/>
    </row>
    <row r="15" spans="1:9" ht="48" customHeight="1">
      <c r="A15" s="27"/>
      <c r="B15" s="6" t="s">
        <v>131</v>
      </c>
      <c r="C15" s="20" t="s">
        <v>134</v>
      </c>
      <c r="D15" s="6" t="s">
        <v>40</v>
      </c>
      <c r="E15" s="7">
        <f>16*5</f>
        <v>80</v>
      </c>
      <c r="F15" s="7" t="s">
        <v>13</v>
      </c>
      <c r="G15" s="8">
        <v>180</v>
      </c>
      <c r="H15" s="8">
        <f t="shared" si="0"/>
        <v>14400</v>
      </c>
      <c r="I15" s="6"/>
    </row>
    <row r="16" spans="1:9" ht="48" customHeight="1">
      <c r="A16" s="27"/>
      <c r="B16" s="6" t="s">
        <v>132</v>
      </c>
      <c r="C16" s="20" t="s">
        <v>135</v>
      </c>
      <c r="D16" s="6" t="s">
        <v>133</v>
      </c>
      <c r="E16" s="7">
        <v>20</v>
      </c>
      <c r="F16" s="7" t="s">
        <v>61</v>
      </c>
      <c r="G16" s="8">
        <v>420</v>
      </c>
      <c r="H16" s="8">
        <f t="shared" si="0"/>
        <v>8400</v>
      </c>
      <c r="I16" s="6"/>
    </row>
    <row r="17" spans="1:9" ht="46" customHeight="1">
      <c r="A17" s="27"/>
      <c r="B17" s="6" t="s">
        <v>55</v>
      </c>
      <c r="C17" s="20" t="s">
        <v>54</v>
      </c>
      <c r="D17" s="6" t="s">
        <v>56</v>
      </c>
      <c r="E17" s="7">
        <v>1</v>
      </c>
      <c r="F17" s="7" t="s">
        <v>10</v>
      </c>
      <c r="G17" s="8">
        <v>8000</v>
      </c>
      <c r="H17" s="8">
        <f t="shared" si="0"/>
        <v>8000</v>
      </c>
      <c r="I17" s="6"/>
    </row>
    <row r="18" spans="1:9" ht="46" customHeight="1">
      <c r="A18" s="27"/>
      <c r="B18" s="6" t="s">
        <v>18</v>
      </c>
      <c r="C18" s="20"/>
      <c r="D18" s="6" t="s">
        <v>19</v>
      </c>
      <c r="E18" s="7">
        <v>2</v>
      </c>
      <c r="F18" s="7" t="s">
        <v>10</v>
      </c>
      <c r="G18" s="8">
        <v>1000</v>
      </c>
      <c r="H18" s="8">
        <f t="shared" si="0"/>
        <v>2000</v>
      </c>
      <c r="I18" s="6"/>
    </row>
    <row r="19" spans="1:9" ht="46" customHeight="1">
      <c r="A19" s="27"/>
      <c r="B19" s="6" t="s">
        <v>136</v>
      </c>
      <c r="C19" s="20" t="s">
        <v>137</v>
      </c>
      <c r="D19" s="6" t="s">
        <v>138</v>
      </c>
      <c r="E19" s="7">
        <v>1</v>
      </c>
      <c r="F19" s="7" t="s">
        <v>20</v>
      </c>
      <c r="G19" s="8">
        <v>12000</v>
      </c>
      <c r="H19" s="8">
        <f t="shared" si="0"/>
        <v>12000</v>
      </c>
      <c r="I19" s="6"/>
    </row>
    <row r="20" spans="1:9" ht="46" customHeight="1">
      <c r="A20" s="27"/>
      <c r="B20" s="9" t="s">
        <v>139</v>
      </c>
      <c r="C20" s="9"/>
      <c r="D20" s="9" t="s">
        <v>140</v>
      </c>
      <c r="E20" s="10">
        <v>1</v>
      </c>
      <c r="F20" s="10" t="s">
        <v>129</v>
      </c>
      <c r="G20" s="8">
        <v>1500</v>
      </c>
      <c r="H20" s="8">
        <f t="shared" si="0"/>
        <v>1500</v>
      </c>
      <c r="I20" s="9"/>
    </row>
    <row r="21" spans="1:9" ht="46" customHeight="1">
      <c r="A21" s="27"/>
      <c r="B21" s="9"/>
      <c r="C21" s="9"/>
      <c r="D21" s="9"/>
      <c r="E21" s="10"/>
      <c r="F21" s="10"/>
      <c r="G21" s="8"/>
      <c r="H21" s="8"/>
      <c r="I21" s="9"/>
    </row>
    <row r="22" spans="1:9" ht="46" customHeight="1">
      <c r="A22" s="27"/>
      <c r="B22" s="9"/>
      <c r="C22" s="9"/>
      <c r="D22" s="9"/>
      <c r="E22" s="10"/>
      <c r="F22" s="10"/>
      <c r="G22" s="11" t="s">
        <v>21</v>
      </c>
      <c r="H22" s="11">
        <f>SUM(H3:H21)</f>
        <v>170790</v>
      </c>
      <c r="I22" s="9"/>
    </row>
    <row r="23" spans="1:9" ht="46" customHeight="1">
      <c r="A23" s="28" t="s">
        <v>22</v>
      </c>
      <c r="B23" s="6" t="s">
        <v>58</v>
      </c>
      <c r="C23" s="20" t="s">
        <v>59</v>
      </c>
      <c r="D23" s="20" t="s">
        <v>60</v>
      </c>
      <c r="E23" s="7">
        <v>12</v>
      </c>
      <c r="F23" s="7" t="s">
        <v>61</v>
      </c>
      <c r="G23" s="8">
        <v>100</v>
      </c>
      <c r="H23" s="8">
        <f t="shared" ref="H23:H24" si="1">E23*G23</f>
        <v>1200</v>
      </c>
      <c r="I23" s="6"/>
    </row>
    <row r="24" spans="1:9" ht="46" customHeight="1">
      <c r="A24" s="29"/>
      <c r="B24" s="6" t="s">
        <v>62</v>
      </c>
      <c r="C24" s="20" t="s">
        <v>63</v>
      </c>
      <c r="D24" s="20" t="s">
        <v>64</v>
      </c>
      <c r="E24" s="7">
        <f>13*4</f>
        <v>52</v>
      </c>
      <c r="F24" s="7" t="s">
        <v>61</v>
      </c>
      <c r="G24" s="8">
        <v>35</v>
      </c>
      <c r="H24" s="8">
        <f t="shared" si="1"/>
        <v>1820</v>
      </c>
      <c r="I24" s="6"/>
    </row>
    <row r="25" spans="1:9" ht="46" customHeight="1">
      <c r="A25" s="29"/>
      <c r="B25" s="6" t="s">
        <v>65</v>
      </c>
      <c r="C25" s="20" t="s">
        <v>66</v>
      </c>
      <c r="D25" s="20" t="s">
        <v>23</v>
      </c>
      <c r="E25" s="7">
        <v>13</v>
      </c>
      <c r="F25" s="7" t="s">
        <v>12</v>
      </c>
      <c r="G25" s="8">
        <v>260</v>
      </c>
      <c r="H25" s="8">
        <f t="shared" ref="H25:H33" si="2">E25*G25</f>
        <v>3380</v>
      </c>
      <c r="I25" s="6"/>
    </row>
    <row r="26" spans="1:9" ht="46" customHeight="1">
      <c r="A26" s="29"/>
      <c r="B26" s="6" t="s">
        <v>67</v>
      </c>
      <c r="C26" s="20" t="s">
        <v>68</v>
      </c>
      <c r="D26" s="20" t="s">
        <v>24</v>
      </c>
      <c r="E26" s="7">
        <v>52</v>
      </c>
      <c r="F26" s="7" t="s">
        <v>13</v>
      </c>
      <c r="G26" s="8">
        <v>160</v>
      </c>
      <c r="H26" s="8">
        <f t="shared" si="2"/>
        <v>8320</v>
      </c>
      <c r="I26" s="6"/>
    </row>
    <row r="27" spans="1:9" ht="46" customHeight="1">
      <c r="A27" s="29"/>
      <c r="B27" s="6" t="s">
        <v>141</v>
      </c>
      <c r="C27" s="20" t="s">
        <v>142</v>
      </c>
      <c r="D27" s="20"/>
      <c r="E27" s="7">
        <v>63</v>
      </c>
      <c r="F27" s="7" t="s">
        <v>61</v>
      </c>
      <c r="G27" s="8">
        <v>25</v>
      </c>
      <c r="H27" s="8">
        <f t="shared" si="2"/>
        <v>1575</v>
      </c>
      <c r="I27" s="6"/>
    </row>
    <row r="28" spans="1:9" ht="46" customHeight="1">
      <c r="A28" s="29"/>
      <c r="B28" s="6" t="s">
        <v>69</v>
      </c>
      <c r="C28" s="20" t="s">
        <v>70</v>
      </c>
      <c r="D28" s="20" t="s">
        <v>25</v>
      </c>
      <c r="E28" s="7">
        <v>9.5</v>
      </c>
      <c r="F28" s="7" t="s">
        <v>12</v>
      </c>
      <c r="G28" s="8">
        <v>160</v>
      </c>
      <c r="H28" s="8">
        <f t="shared" si="2"/>
        <v>1520</v>
      </c>
      <c r="I28" s="6"/>
    </row>
    <row r="29" spans="1:9" ht="30" customHeight="1">
      <c r="A29" s="29"/>
      <c r="B29" s="6" t="s">
        <v>71</v>
      </c>
      <c r="C29" s="20" t="s">
        <v>75</v>
      </c>
      <c r="D29" s="20" t="s">
        <v>77</v>
      </c>
      <c r="E29" s="7">
        <v>30</v>
      </c>
      <c r="F29" s="7" t="s">
        <v>61</v>
      </c>
      <c r="G29" s="8">
        <v>120</v>
      </c>
      <c r="H29" s="8">
        <f t="shared" si="2"/>
        <v>3600</v>
      </c>
      <c r="I29" s="6"/>
    </row>
    <row r="30" spans="1:9" ht="36" customHeight="1">
      <c r="A30" s="29"/>
      <c r="B30" s="6" t="s">
        <v>72</v>
      </c>
      <c r="C30" s="20" t="s">
        <v>76</v>
      </c>
      <c r="D30" s="20" t="s">
        <v>77</v>
      </c>
      <c r="E30" s="7">
        <v>20</v>
      </c>
      <c r="F30" s="7" t="s">
        <v>61</v>
      </c>
      <c r="G30" s="8">
        <v>120</v>
      </c>
      <c r="H30" s="8">
        <f t="shared" si="2"/>
        <v>2400</v>
      </c>
      <c r="I30" s="6"/>
    </row>
    <row r="31" spans="1:9" ht="45" customHeight="1">
      <c r="A31" s="29"/>
      <c r="B31" s="6" t="s">
        <v>73</v>
      </c>
      <c r="C31" s="20" t="s">
        <v>74</v>
      </c>
      <c r="D31" s="20" t="s">
        <v>26</v>
      </c>
      <c r="E31" s="7">
        <v>6</v>
      </c>
      <c r="F31" s="7" t="s">
        <v>12</v>
      </c>
      <c r="G31" s="8">
        <v>1000</v>
      </c>
      <c r="H31" s="8">
        <f t="shared" si="2"/>
        <v>6000</v>
      </c>
      <c r="I31" s="6"/>
    </row>
    <row r="32" spans="1:9" ht="40" customHeight="1">
      <c r="A32" s="29"/>
      <c r="B32" s="6" t="s">
        <v>78</v>
      </c>
      <c r="C32" s="20" t="s">
        <v>143</v>
      </c>
      <c r="D32" s="20" t="s">
        <v>144</v>
      </c>
      <c r="E32" s="7">
        <v>32</v>
      </c>
      <c r="F32" s="7" t="s">
        <v>13</v>
      </c>
      <c r="G32" s="8">
        <v>360</v>
      </c>
      <c r="H32" s="8">
        <f t="shared" si="2"/>
        <v>11520</v>
      </c>
      <c r="I32" s="6"/>
    </row>
    <row r="33" spans="1:9" ht="40" customHeight="1">
      <c r="A33" s="29"/>
      <c r="B33" s="6" t="s">
        <v>82</v>
      </c>
      <c r="C33" s="20" t="s">
        <v>83</v>
      </c>
      <c r="D33" s="20" t="s">
        <v>84</v>
      </c>
      <c r="E33" s="7">
        <v>4</v>
      </c>
      <c r="F33" s="7" t="s">
        <v>10</v>
      </c>
      <c r="G33" s="8">
        <v>600</v>
      </c>
      <c r="H33" s="8">
        <f t="shared" si="2"/>
        <v>2400</v>
      </c>
      <c r="I33" s="6"/>
    </row>
    <row r="34" spans="1:9" ht="43" customHeight="1">
      <c r="A34" s="29"/>
      <c r="B34" s="6" t="s">
        <v>79</v>
      </c>
      <c r="C34" s="20" t="s">
        <v>80</v>
      </c>
      <c r="D34" s="20" t="s">
        <v>26</v>
      </c>
      <c r="E34" s="7">
        <v>2.8</v>
      </c>
      <c r="F34" s="7" t="s">
        <v>12</v>
      </c>
      <c r="G34" s="8">
        <v>1000</v>
      </c>
      <c r="H34" s="8">
        <f t="shared" ref="H34:H40" si="3">E34*G34</f>
        <v>2800</v>
      </c>
      <c r="I34" s="6"/>
    </row>
    <row r="35" spans="1:9" ht="52" customHeight="1">
      <c r="A35" s="29"/>
      <c r="B35" s="6" t="s">
        <v>81</v>
      </c>
      <c r="C35" s="20" t="s">
        <v>85</v>
      </c>
      <c r="D35" s="20" t="s">
        <v>144</v>
      </c>
      <c r="E35" s="7">
        <f>5.6*2.5</f>
        <v>14</v>
      </c>
      <c r="F35" s="7" t="s">
        <v>13</v>
      </c>
      <c r="G35" s="8">
        <v>360</v>
      </c>
      <c r="H35" s="8">
        <f t="shared" si="3"/>
        <v>5040</v>
      </c>
      <c r="I35" s="6"/>
    </row>
    <row r="36" spans="1:9" ht="51" customHeight="1">
      <c r="A36" s="29"/>
      <c r="B36" s="6" t="s">
        <v>165</v>
      </c>
      <c r="C36" s="20" t="s">
        <v>166</v>
      </c>
      <c r="D36" s="20" t="s">
        <v>167</v>
      </c>
      <c r="E36" s="7">
        <v>1</v>
      </c>
      <c r="F36" s="7" t="s">
        <v>10</v>
      </c>
      <c r="G36" s="8">
        <v>6000</v>
      </c>
      <c r="H36" s="8">
        <f t="shared" si="3"/>
        <v>6000</v>
      </c>
      <c r="I36" s="6"/>
    </row>
    <row r="37" spans="1:9" ht="51" customHeight="1">
      <c r="A37" s="29"/>
      <c r="B37" s="6" t="s">
        <v>86</v>
      </c>
      <c r="C37" s="20" t="s">
        <v>87</v>
      </c>
      <c r="D37" s="20" t="s">
        <v>88</v>
      </c>
      <c r="E37" s="7">
        <v>12.9</v>
      </c>
      <c r="F37" s="7" t="s">
        <v>12</v>
      </c>
      <c r="G37" s="8">
        <v>1400</v>
      </c>
      <c r="H37" s="8">
        <f t="shared" si="3"/>
        <v>18060</v>
      </c>
      <c r="I37" s="6"/>
    </row>
    <row r="38" spans="1:9" ht="51" customHeight="1">
      <c r="A38" s="29"/>
      <c r="B38" s="6" t="s">
        <v>145</v>
      </c>
      <c r="C38" s="6"/>
      <c r="D38" s="20" t="s">
        <v>164</v>
      </c>
      <c r="E38" s="7">
        <v>40</v>
      </c>
      <c r="F38" s="7" t="s">
        <v>10</v>
      </c>
      <c r="G38" s="8">
        <v>120</v>
      </c>
      <c r="H38" s="8">
        <f t="shared" si="3"/>
        <v>4800</v>
      </c>
      <c r="I38" s="6"/>
    </row>
    <row r="39" spans="1:9" ht="51" customHeight="1">
      <c r="A39" s="29"/>
      <c r="B39" s="6" t="s">
        <v>89</v>
      </c>
      <c r="C39" s="21" t="s">
        <v>146</v>
      </c>
      <c r="D39" s="20" t="s">
        <v>147</v>
      </c>
      <c r="E39" s="7">
        <v>48</v>
      </c>
      <c r="F39" s="7" t="s">
        <v>13</v>
      </c>
      <c r="G39" s="8">
        <v>280</v>
      </c>
      <c r="H39" s="8">
        <f t="shared" si="3"/>
        <v>13440</v>
      </c>
      <c r="I39" s="6"/>
    </row>
    <row r="40" spans="1:9" ht="51" customHeight="1">
      <c r="A40" s="29"/>
      <c r="B40" s="6" t="s">
        <v>90</v>
      </c>
      <c r="C40" s="20" t="s">
        <v>91</v>
      </c>
      <c r="D40" s="20" t="s">
        <v>92</v>
      </c>
      <c r="E40" s="7">
        <v>54</v>
      </c>
      <c r="F40" s="7" t="s">
        <v>12</v>
      </c>
      <c r="G40" s="8">
        <v>100</v>
      </c>
      <c r="H40" s="8">
        <f t="shared" si="3"/>
        <v>5400</v>
      </c>
      <c r="I40" s="6"/>
    </row>
    <row r="41" spans="1:9" ht="51" customHeight="1">
      <c r="A41" s="29"/>
      <c r="B41" s="6" t="s">
        <v>27</v>
      </c>
      <c r="C41" s="20" t="s">
        <v>93</v>
      </c>
      <c r="D41" s="20" t="s">
        <v>28</v>
      </c>
      <c r="E41" s="7">
        <v>3</v>
      </c>
      <c r="F41" s="7" t="s">
        <v>10</v>
      </c>
      <c r="G41" s="8">
        <v>1600</v>
      </c>
      <c r="H41" s="8">
        <f t="shared" ref="H41:H49" si="4">E41*G41</f>
        <v>4800</v>
      </c>
      <c r="I41" s="6"/>
    </row>
    <row r="42" spans="1:9" ht="51" customHeight="1">
      <c r="A42" s="29"/>
      <c r="B42" s="6" t="s">
        <v>89</v>
      </c>
      <c r="C42" s="21" t="s">
        <v>94</v>
      </c>
      <c r="D42" s="20" t="s">
        <v>147</v>
      </c>
      <c r="E42" s="7">
        <v>5.4</v>
      </c>
      <c r="F42" s="7" t="s">
        <v>13</v>
      </c>
      <c r="G42" s="8">
        <v>280</v>
      </c>
      <c r="H42" s="8">
        <f t="shared" si="4"/>
        <v>1512</v>
      </c>
      <c r="I42" s="6"/>
    </row>
    <row r="43" spans="1:9" ht="51" customHeight="1">
      <c r="A43" s="29"/>
      <c r="B43" s="6" t="s">
        <v>90</v>
      </c>
      <c r="C43" s="20" t="s">
        <v>95</v>
      </c>
      <c r="D43" s="20" t="s">
        <v>92</v>
      </c>
      <c r="E43" s="7">
        <v>9.6</v>
      </c>
      <c r="F43" s="7" t="s">
        <v>12</v>
      </c>
      <c r="G43" s="8">
        <v>100</v>
      </c>
      <c r="H43" s="8">
        <f t="shared" si="4"/>
        <v>960</v>
      </c>
      <c r="I43" s="6"/>
    </row>
    <row r="44" spans="1:9" ht="51" customHeight="1">
      <c r="A44" s="29"/>
      <c r="B44" s="6" t="s">
        <v>27</v>
      </c>
      <c r="C44" s="20" t="s">
        <v>96</v>
      </c>
      <c r="D44" s="20" t="s">
        <v>28</v>
      </c>
      <c r="E44" s="7">
        <v>1</v>
      </c>
      <c r="F44" s="7" t="s">
        <v>10</v>
      </c>
      <c r="G44" s="8">
        <v>1200</v>
      </c>
      <c r="H44" s="8">
        <f t="shared" si="4"/>
        <v>1200</v>
      </c>
    </row>
    <row r="45" spans="1:9" ht="51" customHeight="1">
      <c r="A45" s="29"/>
      <c r="B45" s="6" t="s">
        <v>97</v>
      </c>
      <c r="C45" s="20" t="s">
        <v>98</v>
      </c>
      <c r="D45" s="20" t="s">
        <v>29</v>
      </c>
      <c r="E45" s="7">
        <v>1</v>
      </c>
      <c r="F45" s="7" t="s">
        <v>10</v>
      </c>
      <c r="G45" s="8">
        <v>1600</v>
      </c>
      <c r="H45" s="8">
        <f t="shared" si="4"/>
        <v>1600</v>
      </c>
      <c r="I45" s="6"/>
    </row>
    <row r="46" spans="1:9" ht="51" customHeight="1">
      <c r="A46" s="29"/>
      <c r="B46" s="6" t="s">
        <v>30</v>
      </c>
      <c r="C46" s="20" t="s">
        <v>99</v>
      </c>
      <c r="D46" s="20" t="s">
        <v>31</v>
      </c>
      <c r="E46" s="7">
        <v>9.6</v>
      </c>
      <c r="F46" s="7" t="s">
        <v>100</v>
      </c>
      <c r="G46" s="8">
        <v>90</v>
      </c>
      <c r="H46" s="8">
        <f t="shared" si="4"/>
        <v>864</v>
      </c>
      <c r="I46" s="6"/>
    </row>
    <row r="47" spans="1:9" ht="51" customHeight="1">
      <c r="A47" s="29"/>
      <c r="B47" s="6" t="s">
        <v>153</v>
      </c>
      <c r="C47" s="20"/>
      <c r="D47" s="20"/>
      <c r="E47" s="7">
        <v>16</v>
      </c>
      <c r="F47" s="7" t="s">
        <v>154</v>
      </c>
      <c r="G47" s="8">
        <v>350</v>
      </c>
      <c r="H47" s="8">
        <f t="shared" si="4"/>
        <v>5600</v>
      </c>
      <c r="I47" s="6"/>
    </row>
    <row r="48" spans="1:9" ht="51" customHeight="1">
      <c r="A48" s="29"/>
      <c r="B48" s="6" t="s">
        <v>148</v>
      </c>
      <c r="C48" s="20" t="s">
        <v>149</v>
      </c>
      <c r="D48" s="20" t="s">
        <v>150</v>
      </c>
      <c r="E48" s="7">
        <f>3*1.2*2+2.4*1.2</f>
        <v>10.079999999999998</v>
      </c>
      <c r="F48" s="7" t="s">
        <v>61</v>
      </c>
      <c r="G48" s="8">
        <v>200</v>
      </c>
      <c r="H48" s="8">
        <f t="shared" si="4"/>
        <v>2015.9999999999995</v>
      </c>
      <c r="I48" s="6"/>
    </row>
    <row r="49" spans="1:10" ht="51" customHeight="1">
      <c r="A49" s="29"/>
      <c r="B49" s="6" t="s">
        <v>151</v>
      </c>
      <c r="C49" s="20"/>
      <c r="D49" s="20" t="s">
        <v>152</v>
      </c>
      <c r="E49" s="7">
        <v>24</v>
      </c>
      <c r="F49" s="7" t="s">
        <v>100</v>
      </c>
      <c r="G49" s="8">
        <v>60</v>
      </c>
      <c r="H49" s="8">
        <f t="shared" si="4"/>
        <v>1440</v>
      </c>
      <c r="I49" s="6"/>
    </row>
    <row r="50" spans="1:10" ht="37" customHeight="1">
      <c r="A50" s="30"/>
      <c r="B50" s="6"/>
      <c r="C50" s="6"/>
      <c r="D50" s="6"/>
      <c r="E50" s="7"/>
      <c r="F50" s="12"/>
      <c r="G50" s="11" t="s">
        <v>21</v>
      </c>
      <c r="H50" s="11">
        <f>SUM(H23:H49)</f>
        <v>119267</v>
      </c>
      <c r="I50" s="6"/>
    </row>
    <row r="51" spans="1:10" ht="51" customHeight="1">
      <c r="A51" s="28" t="s">
        <v>32</v>
      </c>
      <c r="B51" s="6" t="s">
        <v>33</v>
      </c>
      <c r="C51" s="20" t="s">
        <v>104</v>
      </c>
      <c r="D51" s="20" t="s">
        <v>105</v>
      </c>
      <c r="E51" s="7">
        <v>8</v>
      </c>
      <c r="F51" s="7" t="s">
        <v>156</v>
      </c>
      <c r="G51" s="8">
        <v>1500</v>
      </c>
      <c r="H51" s="8">
        <f t="shared" ref="H51:H56" si="5">E51*G51</f>
        <v>12000</v>
      </c>
      <c r="I51" s="6"/>
    </row>
    <row r="52" spans="1:10" ht="68" customHeight="1">
      <c r="A52" s="29"/>
      <c r="B52" s="25" t="s">
        <v>108</v>
      </c>
      <c r="C52" s="14" t="s">
        <v>112</v>
      </c>
      <c r="D52" s="24" t="s">
        <v>111</v>
      </c>
      <c r="E52" s="12">
        <v>14</v>
      </c>
      <c r="F52" s="12" t="s">
        <v>155</v>
      </c>
      <c r="G52" s="15">
        <v>400</v>
      </c>
      <c r="H52" s="15">
        <f t="shared" si="5"/>
        <v>5600</v>
      </c>
      <c r="I52" s="16"/>
    </row>
    <row r="53" spans="1:10" ht="68" customHeight="1">
      <c r="A53" s="29"/>
      <c r="B53" s="25" t="s">
        <v>158</v>
      </c>
      <c r="C53" s="14" t="s">
        <v>159</v>
      </c>
      <c r="D53" s="24" t="s">
        <v>161</v>
      </c>
      <c r="E53" s="12">
        <v>3</v>
      </c>
      <c r="F53" s="12" t="s">
        <v>160</v>
      </c>
      <c r="G53" s="15">
        <v>800</v>
      </c>
      <c r="H53" s="15">
        <f t="shared" si="5"/>
        <v>2400</v>
      </c>
      <c r="I53" s="16"/>
    </row>
    <row r="54" spans="1:10" ht="48" customHeight="1">
      <c r="A54" s="29"/>
      <c r="B54" s="25" t="s">
        <v>109</v>
      </c>
      <c r="C54" s="22" t="s">
        <v>101</v>
      </c>
      <c r="D54" s="22" t="s">
        <v>157</v>
      </c>
      <c r="E54" s="12">
        <v>150</v>
      </c>
      <c r="F54" s="12" t="s">
        <v>34</v>
      </c>
      <c r="G54" s="15">
        <v>350</v>
      </c>
      <c r="H54" s="15">
        <f t="shared" si="5"/>
        <v>52500</v>
      </c>
      <c r="I54" s="16"/>
    </row>
    <row r="55" spans="1:10" ht="48" customHeight="1">
      <c r="A55" s="29"/>
      <c r="B55" s="25" t="s">
        <v>110</v>
      </c>
      <c r="C55" s="13" t="s">
        <v>102</v>
      </c>
      <c r="D55" s="22" t="s">
        <v>162</v>
      </c>
      <c r="E55" s="7">
        <v>60</v>
      </c>
      <c r="F55" s="7" t="s">
        <v>34</v>
      </c>
      <c r="G55" s="8">
        <v>350</v>
      </c>
      <c r="H55" s="15">
        <f t="shared" si="5"/>
        <v>21000</v>
      </c>
      <c r="I55" s="16"/>
      <c r="J55" t="s">
        <v>35</v>
      </c>
    </row>
    <row r="56" spans="1:10" ht="48" customHeight="1">
      <c r="A56" s="29"/>
      <c r="B56" s="23" t="s">
        <v>103</v>
      </c>
      <c r="C56" s="13" t="s">
        <v>107</v>
      </c>
      <c r="D56" s="22"/>
      <c r="E56" s="7">
        <v>6</v>
      </c>
      <c r="F56" s="7" t="s">
        <v>106</v>
      </c>
      <c r="G56" s="8">
        <v>800</v>
      </c>
      <c r="H56" s="15">
        <f t="shared" si="5"/>
        <v>4800</v>
      </c>
      <c r="I56" s="16"/>
    </row>
    <row r="57" spans="1:10" ht="48" customHeight="1">
      <c r="A57" s="29"/>
      <c r="B57" s="16"/>
      <c r="C57" s="16"/>
      <c r="D57" s="16"/>
      <c r="E57" s="7"/>
      <c r="F57" s="12"/>
      <c r="G57" s="11" t="s">
        <v>21</v>
      </c>
      <c r="H57" s="11">
        <f>SUM(H51:H56)</f>
        <v>98300</v>
      </c>
      <c r="I57" s="17"/>
    </row>
    <row r="58" spans="1:10" ht="51" customHeight="1">
      <c r="A58" s="29"/>
      <c r="B58" s="16"/>
      <c r="C58" s="16"/>
      <c r="D58" s="16"/>
      <c r="E58" s="10"/>
      <c r="F58" s="18"/>
      <c r="G58" s="11" t="s">
        <v>36</v>
      </c>
      <c r="H58" s="19">
        <f>H57+H50+H22</f>
        <v>388357</v>
      </c>
      <c r="I58" s="16"/>
    </row>
    <row r="59" spans="1:10" ht="33" customHeight="1">
      <c r="A59" s="29"/>
      <c r="B59" s="16"/>
      <c r="C59" s="16"/>
      <c r="D59" s="16"/>
      <c r="E59" s="10"/>
      <c r="F59" s="18"/>
      <c r="G59" s="11" t="s">
        <v>37</v>
      </c>
      <c r="H59" s="19">
        <f>H58*0.06</f>
        <v>23301.42</v>
      </c>
      <c r="I59" s="16"/>
    </row>
    <row r="60" spans="1:10" ht="29.25" customHeight="1">
      <c r="A60" s="29"/>
      <c r="B60" s="16"/>
      <c r="C60" s="16"/>
      <c r="D60" s="16"/>
      <c r="E60" s="10"/>
      <c r="F60" s="18"/>
      <c r="G60" s="11" t="s">
        <v>38</v>
      </c>
      <c r="H60" s="19">
        <f>H59+H58</f>
        <v>411658.42</v>
      </c>
      <c r="I60" s="16"/>
    </row>
    <row r="61" spans="1:10" ht="29.25" customHeight="1">
      <c r="A61" s="30"/>
      <c r="B61" s="16"/>
      <c r="C61" s="16"/>
      <c r="D61" s="16"/>
      <c r="E61" s="10"/>
      <c r="F61" s="18"/>
      <c r="G61" s="11" t="s">
        <v>39</v>
      </c>
      <c r="H61" s="11">
        <v>375000</v>
      </c>
      <c r="I61" s="16"/>
    </row>
  </sheetData>
  <mergeCells count="4">
    <mergeCell ref="A1:I1"/>
    <mergeCell ref="A3:A22"/>
    <mergeCell ref="A23:A50"/>
    <mergeCell ref="A51:A61"/>
  </mergeCells>
  <phoneticPr fontId="14" type="noConversion"/>
  <conditionalFormatting sqref="I3:I43 I45:I51">
    <cfRule type="cellIs" dxfId="0" priority="1" stopIfTrue="1" operator="lessThan">
      <formula>0</formula>
    </cfRule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2022-02-15T01:05:00Z</dcterms:created>
  <dcterms:modified xsi:type="dcterms:W3CDTF">2023-11-28T03:43:42Z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AFF02C166F244DB7A584AAF10C136D0E_13</vt:lpwstr>
  </property>
</Properties>
</file>