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A75E9EE6-7C18-724D-97B0-0934971E7003}" xr6:coauthVersionLast="47" xr6:coauthVersionMax="47" xr10:uidLastSave="{00000000-0000-0000-0000-000000000000}"/>
  <bookViews>
    <workbookView xWindow="1280" yWindow="500" windowWidth="21180" windowHeight="15900" activeTab="3" xr2:uid="{6252CCB9-623F-674A-80A3-6872F9E909C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E19" i="4"/>
  <c r="C19" i="4"/>
  <c r="D19" i="4"/>
  <c r="F19" i="4"/>
  <c r="H19" i="4"/>
  <c r="I19" i="4"/>
  <c r="J19" i="4"/>
  <c r="K19" i="4"/>
  <c r="L19" i="4"/>
  <c r="M19" i="4"/>
  <c r="N19" i="4"/>
  <c r="B19" i="4"/>
  <c r="E18" i="4"/>
  <c r="B18" i="4"/>
  <c r="D18" i="4"/>
  <c r="F18" i="4"/>
  <c r="G18" i="4"/>
  <c r="H18" i="4"/>
  <c r="K18" i="4"/>
  <c r="L18" i="4"/>
  <c r="M18" i="4"/>
  <c r="N18" i="4"/>
  <c r="I5" i="4" l="1"/>
  <c r="I18" i="4" s="1"/>
  <c r="J14" i="4"/>
  <c r="J18" i="4" s="1"/>
  <c r="E12" i="3"/>
  <c r="C12" i="4"/>
  <c r="C18" i="4" s="1"/>
  <c r="P3" i="3"/>
  <c r="O5" i="3"/>
  <c r="H15" i="3"/>
  <c r="H5" i="3"/>
  <c r="H11" i="3"/>
  <c r="F13" i="3"/>
  <c r="F5" i="3"/>
  <c r="E13" i="3"/>
  <c r="E19" i="3" s="1"/>
  <c r="C12" i="3"/>
  <c r="D12" i="3"/>
  <c r="P11" i="3"/>
  <c r="D20" i="3"/>
  <c r="G20" i="3"/>
  <c r="H20" i="3"/>
  <c r="I20" i="3"/>
  <c r="J20" i="3"/>
  <c r="K20" i="3"/>
  <c r="L20" i="3"/>
  <c r="M20" i="3"/>
  <c r="N20" i="3"/>
  <c r="O20" i="3"/>
  <c r="C20" i="3"/>
  <c r="D19" i="3"/>
  <c r="L19" i="3"/>
  <c r="M19" i="3"/>
  <c r="C19" i="3"/>
  <c r="C21" i="3"/>
  <c r="D21" i="3"/>
  <c r="B21" i="3"/>
  <c r="P18" i="3"/>
  <c r="P17" i="3"/>
  <c r="P16" i="3"/>
  <c r="P15" i="3"/>
  <c r="P14" i="3"/>
  <c r="P13" i="3"/>
  <c r="F20" i="3"/>
  <c r="E20" i="3"/>
  <c r="P10" i="3"/>
  <c r="P9" i="3"/>
  <c r="Q9" i="3" s="1"/>
  <c r="P8" i="3"/>
  <c r="P7" i="3"/>
  <c r="Q7" i="3" s="1"/>
  <c r="P6" i="3"/>
  <c r="N5" i="3"/>
  <c r="N19" i="3" s="1"/>
  <c r="M5" i="3"/>
  <c r="L5" i="3"/>
  <c r="K5" i="3"/>
  <c r="J5" i="3"/>
  <c r="I5" i="3"/>
  <c r="F19" i="3"/>
  <c r="P4" i="3"/>
  <c r="N3" i="3"/>
  <c r="M3" i="3"/>
  <c r="M21" i="3" s="1"/>
  <c r="L3" i="3"/>
  <c r="L21" i="3" s="1"/>
  <c r="K3" i="3"/>
  <c r="K21" i="3" s="1"/>
  <c r="J3" i="3"/>
  <c r="J21" i="3" s="1"/>
  <c r="I3" i="3"/>
  <c r="I19" i="3" s="1"/>
  <c r="P12" i="1"/>
  <c r="P4" i="1"/>
  <c r="P5" i="1"/>
  <c r="P6" i="1"/>
  <c r="P7" i="1"/>
  <c r="P8" i="1"/>
  <c r="P9" i="1"/>
  <c r="P10" i="1"/>
  <c r="P11" i="1"/>
  <c r="P13" i="1"/>
  <c r="P14" i="1"/>
  <c r="P15" i="1"/>
  <c r="Q15" i="1" s="1"/>
  <c r="P16" i="1"/>
  <c r="P17" i="1"/>
  <c r="P18" i="1"/>
  <c r="P3" i="1"/>
  <c r="Q3" i="1" s="1"/>
  <c r="K24" i="1"/>
  <c r="P2" i="2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1" i="1"/>
  <c r="A26" i="1"/>
  <c r="B26" i="1" s="1"/>
  <c r="F13" i="1"/>
  <c r="O11" i="1"/>
  <c r="N11" i="1"/>
  <c r="M11" i="1"/>
  <c r="L11" i="1"/>
  <c r="K11" i="1"/>
  <c r="J11" i="1"/>
  <c r="I11" i="1"/>
  <c r="H11" i="1"/>
  <c r="G11" i="1"/>
  <c r="F12" i="1"/>
  <c r="F20" i="1" s="1"/>
  <c r="F11" i="1"/>
  <c r="E12" i="1"/>
  <c r="E20" i="1" s="1"/>
  <c r="E11" i="1"/>
  <c r="E19" i="1" s="1"/>
  <c r="C12" i="1"/>
  <c r="C20" i="1" s="1"/>
  <c r="O3" i="1"/>
  <c r="N3" i="1"/>
  <c r="M3" i="1"/>
  <c r="L3" i="1"/>
  <c r="K3" i="1"/>
  <c r="J3" i="1"/>
  <c r="I3" i="1"/>
  <c r="H3" i="1"/>
  <c r="G3" i="1"/>
  <c r="F3" i="1"/>
  <c r="H20" i="1"/>
  <c r="L20" i="1"/>
  <c r="M20" i="1"/>
  <c r="N20" i="1"/>
  <c r="O20" i="1"/>
  <c r="D20" i="1"/>
  <c r="G20" i="1"/>
  <c r="I20" i="1"/>
  <c r="J20" i="1"/>
  <c r="K20" i="1"/>
  <c r="D19" i="1"/>
  <c r="C19" i="1"/>
  <c r="O5" i="1"/>
  <c r="N5" i="1"/>
  <c r="M5" i="1"/>
  <c r="L5" i="1"/>
  <c r="K5" i="1"/>
  <c r="J5" i="1"/>
  <c r="I5" i="1"/>
  <c r="H5" i="1"/>
  <c r="G5" i="1"/>
  <c r="F5" i="1"/>
  <c r="O19" i="4" l="1"/>
  <c r="O18" i="4"/>
  <c r="H19" i="3"/>
  <c r="Q13" i="3"/>
  <c r="F21" i="3"/>
  <c r="N21" i="3"/>
  <c r="K19" i="3"/>
  <c r="G21" i="3"/>
  <c r="O21" i="3"/>
  <c r="J19" i="3"/>
  <c r="H21" i="3"/>
  <c r="E21" i="3"/>
  <c r="O19" i="3"/>
  <c r="G19" i="3"/>
  <c r="Q15" i="3"/>
  <c r="Q17" i="3"/>
  <c r="P5" i="3"/>
  <c r="Q5" i="3" s="1"/>
  <c r="Q3" i="3"/>
  <c r="I21" i="3"/>
  <c r="P12" i="3"/>
  <c r="Q9" i="1"/>
  <c r="Q17" i="1"/>
  <c r="Q7" i="1"/>
  <c r="Q13" i="1"/>
  <c r="F19" i="1"/>
  <c r="G19" i="1"/>
  <c r="O19" i="1"/>
  <c r="N19" i="1"/>
  <c r="I19" i="1"/>
  <c r="M19" i="1"/>
  <c r="H19" i="1"/>
  <c r="J19" i="1"/>
  <c r="L19" i="1"/>
  <c r="K19" i="1"/>
  <c r="Q5" i="1"/>
  <c r="Q11" i="3" l="1"/>
  <c r="Q19" i="3" s="1"/>
  <c r="Q11" i="1"/>
  <c r="Q19" i="1" s="1"/>
  <c r="A27" i="1" s="1"/>
  <c r="B27" i="1" l="1"/>
  <c r="B28" i="1" s="1"/>
</calcChain>
</file>

<file path=xl/sharedStrings.xml><?xml version="1.0" encoding="utf-8"?>
<sst xmlns="http://schemas.openxmlformats.org/spreadsheetml/2006/main" count="56" uniqueCount="29">
  <si>
    <t>一汽销售代表</t>
    <phoneticPr fontId="3" type="noConversion"/>
  </si>
  <si>
    <t>上汽销售代表</t>
    <phoneticPr fontId="3" type="noConversion"/>
  </si>
  <si>
    <t xml:space="preserve"> 人员 
                  日期</t>
    <phoneticPr fontId="3" type="noConversion"/>
  </si>
  <si>
    <t>午餐</t>
    <phoneticPr fontId="3" type="noConversion"/>
  </si>
  <si>
    <t>晚餐</t>
    <phoneticPr fontId="3" type="noConversion"/>
  </si>
  <si>
    <t>总数</t>
    <phoneticPr fontId="3" type="noConversion"/>
  </si>
  <si>
    <t>北京车展用餐规划</t>
    <phoneticPr fontId="3" type="noConversion"/>
  </si>
  <si>
    <t>展台安保</t>
    <phoneticPr fontId="3" type="noConversion"/>
  </si>
  <si>
    <t>展馆安保</t>
    <phoneticPr fontId="3" type="noConversion"/>
  </si>
  <si>
    <t>兼职</t>
    <phoneticPr fontId="3" type="noConversion"/>
  </si>
  <si>
    <t>车管团队</t>
    <phoneticPr fontId="3" type="noConversion"/>
  </si>
  <si>
    <t>保洁&amp;车美</t>
    <phoneticPr fontId="3" type="noConversion"/>
  </si>
  <si>
    <t>每日午餐总数</t>
    <phoneticPr fontId="3" type="noConversion"/>
  </si>
  <si>
    <t>每日晚餐总数</t>
    <phoneticPr fontId="3" type="noConversion"/>
  </si>
  <si>
    <t>每日总数</t>
    <phoneticPr fontId="3" type="noConversion"/>
  </si>
  <si>
    <t>25号裁缝+1</t>
    <phoneticPr fontId="3" type="noConversion"/>
  </si>
  <si>
    <t>最终总数</t>
    <phoneticPr fontId="3" type="noConversion"/>
  </si>
  <si>
    <t>红色商务餐</t>
    <phoneticPr fontId="3" type="noConversion"/>
  </si>
  <si>
    <t>黑色普通餐</t>
    <phoneticPr fontId="3" type="noConversion"/>
  </si>
  <si>
    <t>技师</t>
    <phoneticPr fontId="3" type="noConversion"/>
  </si>
  <si>
    <t>备注</t>
    <phoneticPr fontId="3" type="noConversion"/>
  </si>
  <si>
    <t>日期</t>
    <phoneticPr fontId="3" type="noConversion"/>
  </si>
  <si>
    <t>北京车展确定用餐规划</t>
    <phoneticPr fontId="3" type="noConversion"/>
  </si>
  <si>
    <t>客户</t>
    <phoneticPr fontId="3" type="noConversion"/>
  </si>
  <si>
    <t>布防+整备组</t>
    <phoneticPr fontId="3" type="noConversion"/>
  </si>
  <si>
    <t>整备组</t>
    <phoneticPr fontId="3" type="noConversion"/>
  </si>
  <si>
    <t>布防</t>
    <phoneticPr fontId="3" type="noConversion"/>
  </si>
  <si>
    <t>商务餐</t>
    <phoneticPr fontId="3" type="noConversion"/>
  </si>
  <si>
    <t>普通餐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</si>
</sst>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b/>
      <sz val="16"/>
      <color theme="1"/>
      <name val="华康金刚黑 Medium"/>
      <family val="2"/>
      <charset val="134"/>
    </font>
    <font>
      <sz val="9"/>
      <name val="等线"/>
      <family val="2"/>
      <charset val="134"/>
      <scheme val="minor"/>
    </font>
    <font>
      <b/>
      <sz val="12"/>
      <color theme="0"/>
      <name val="华康金刚黑 Medium"/>
      <family val="2"/>
      <charset val="134"/>
    </font>
    <font>
      <b/>
      <sz val="12"/>
      <color theme="1"/>
      <name val="华康金刚黑 Medium"/>
      <family val="2"/>
      <charset val="134"/>
    </font>
    <font>
      <sz val="11"/>
      <color theme="1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2"/>
      <color rgb="FFFF0000"/>
      <name val="等线"/>
      <family val="4"/>
      <charset val="134"/>
      <scheme val="minor"/>
    </font>
    <font>
      <sz val="12"/>
      <color theme="0"/>
      <name val="华康金刚黑 Medium"/>
      <family val="2"/>
      <charset val="134"/>
    </font>
    <font>
      <sz val="12"/>
      <color theme="1"/>
      <name val="华康金刚黑 Medium"/>
      <family val="2"/>
      <charset val="134"/>
    </font>
    <font>
      <sz val="12"/>
      <color rgb="FFFF0000"/>
      <name val="等线"/>
      <family val="4"/>
      <charset val="134"/>
      <scheme val="minor"/>
    </font>
    <font>
      <b/>
      <sz val="12"/>
      <color theme="1"/>
      <name val="华康金刚黑"/>
      <family val="2"/>
      <charset val="134"/>
    </font>
    <font>
      <sz val="12"/>
      <color theme="1"/>
      <name val="等线"/>
      <family val="4"/>
      <charset val="134"/>
      <scheme val="minor"/>
    </font>
    <font>
      <sz val="12"/>
      <color rgb="FFC00000"/>
      <name val="等线"/>
      <family val="2"/>
      <charset val="134"/>
      <scheme val="minor"/>
    </font>
    <font>
      <sz val="12"/>
      <color rgb="FF941100"/>
      <name val="等线"/>
      <family val="2"/>
      <charset val="134"/>
      <scheme val="minor"/>
    </font>
    <font>
      <b/>
      <sz val="16"/>
      <color theme="1"/>
      <name val="等线"/>
      <family val="4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9CCAD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2" borderId="3" xfId="0" applyFont="1" applyFill="1" applyBorder="1" applyAlignment="1">
      <alignment horizontal="left" vertical="center" wrapText="1"/>
    </xf>
    <xf numFmtId="58" fontId="4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/>
    <xf numFmtId="0" fontId="0" fillId="3" borderId="4" xfId="0" applyFill="1" applyBorder="1" applyAlignment="1"/>
    <xf numFmtId="0" fontId="1" fillId="0" borderId="4" xfId="0" applyFont="1" applyBorder="1" applyAlignment="1"/>
    <xf numFmtId="0" fontId="0" fillId="6" borderId="4" xfId="0" applyFill="1" applyBorder="1" applyAlignment="1">
      <alignment horizontal="center" vertical="center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8" fontId="4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7" borderId="4" xfId="0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941100"/>
      <color rgb="FFF9C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CC03-5534-2C4A-8CF8-785FD4FE1504}">
  <dimension ref="A1:R31"/>
  <sheetViews>
    <sheetView zoomScale="91" zoomScaleNormal="100" workbookViewId="0">
      <selection activeCell="U7" sqref="U7"/>
    </sheetView>
  </sheetViews>
  <sheetFormatPr baseColWidth="10" defaultRowHeight="16"/>
  <cols>
    <col min="1" max="1" width="18" customWidth="1"/>
    <col min="2" max="2" width="11.6640625" customWidth="1"/>
    <col min="6" max="6" width="11" customWidth="1"/>
    <col min="18" max="18" width="34.1640625" customWidth="1"/>
  </cols>
  <sheetData>
    <row r="1" spans="1:18" ht="26" customHeight="1">
      <c r="A1" s="85" t="s">
        <v>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ht="34">
      <c r="A2" s="1" t="s">
        <v>2</v>
      </c>
      <c r="B2" s="2">
        <v>45037</v>
      </c>
      <c r="C2" s="2">
        <v>45038</v>
      </c>
      <c r="D2" s="2">
        <v>45039</v>
      </c>
      <c r="E2" s="2">
        <v>45040</v>
      </c>
      <c r="F2" s="2">
        <v>45041</v>
      </c>
      <c r="G2" s="2">
        <v>45042</v>
      </c>
      <c r="H2" s="2">
        <v>45043</v>
      </c>
      <c r="I2" s="2">
        <v>45044</v>
      </c>
      <c r="J2" s="2">
        <v>45045</v>
      </c>
      <c r="K2" s="2">
        <v>45046</v>
      </c>
      <c r="L2" s="2">
        <v>45047</v>
      </c>
      <c r="M2" s="2">
        <v>45048</v>
      </c>
      <c r="N2" s="2">
        <v>45049</v>
      </c>
      <c r="O2" s="2">
        <v>45050</v>
      </c>
      <c r="P2" s="10" t="s">
        <v>5</v>
      </c>
      <c r="Q2" s="29" t="s">
        <v>14</v>
      </c>
      <c r="R2" s="10" t="s">
        <v>20</v>
      </c>
    </row>
    <row r="3" spans="1:18" ht="23" customHeight="1">
      <c r="A3" s="82" t="s">
        <v>0</v>
      </c>
      <c r="B3" s="21"/>
      <c r="C3" s="19"/>
      <c r="D3" s="3"/>
      <c r="E3" s="3"/>
      <c r="F3" s="37">
        <f>6+6</f>
        <v>12</v>
      </c>
      <c r="G3" s="37">
        <f>26+6</f>
        <v>32</v>
      </c>
      <c r="H3" s="37">
        <f>28+6</f>
        <v>34</v>
      </c>
      <c r="I3" s="37">
        <f>26+6</f>
        <v>32</v>
      </c>
      <c r="J3" s="37">
        <f>22+5</f>
        <v>27</v>
      </c>
      <c r="K3" s="37">
        <f>24+4</f>
        <v>28</v>
      </c>
      <c r="L3" s="37">
        <f>25+3</f>
        <v>28</v>
      </c>
      <c r="M3" s="37">
        <f>27+3</f>
        <v>30</v>
      </c>
      <c r="N3" s="37">
        <f>26+3</f>
        <v>29</v>
      </c>
      <c r="O3" s="38">
        <f>22+3</f>
        <v>25</v>
      </c>
      <c r="P3" s="13">
        <f>SUM(B3:O3)</f>
        <v>277</v>
      </c>
      <c r="Q3" s="81">
        <f>P3+P4</f>
        <v>277</v>
      </c>
      <c r="R3" s="89"/>
    </row>
    <row r="4" spans="1:18" ht="23" customHeight="1">
      <c r="A4" s="83"/>
      <c r="B4" s="18"/>
      <c r="C4" s="23"/>
      <c r="D4" s="4"/>
      <c r="E4" s="4"/>
      <c r="F4" s="39"/>
      <c r="G4" s="39"/>
      <c r="H4" s="39"/>
      <c r="I4" s="39"/>
      <c r="J4" s="39"/>
      <c r="K4" s="39"/>
      <c r="L4" s="39"/>
      <c r="M4" s="39"/>
      <c r="N4" s="39"/>
      <c r="O4" s="40"/>
      <c r="P4" s="13">
        <f t="shared" ref="P4:P18" si="0">SUM(B4:O4)</f>
        <v>0</v>
      </c>
      <c r="Q4" s="81"/>
      <c r="R4" s="89"/>
    </row>
    <row r="5" spans="1:18" ht="23" customHeight="1">
      <c r="A5" s="82" t="s">
        <v>1</v>
      </c>
      <c r="B5" s="21"/>
      <c r="C5" s="19"/>
      <c r="D5" s="3"/>
      <c r="E5" s="3"/>
      <c r="F5" s="41">
        <f>5+4+9</f>
        <v>18</v>
      </c>
      <c r="G5" s="41">
        <f>5+4+9</f>
        <v>18</v>
      </c>
      <c r="H5" s="41">
        <f>5+4+5</f>
        <v>14</v>
      </c>
      <c r="I5" s="41">
        <f>2+4+5</f>
        <v>11</v>
      </c>
      <c r="J5" s="41">
        <f>2+4+5</f>
        <v>11</v>
      </c>
      <c r="K5" s="41">
        <f>2+4+5</f>
        <v>11</v>
      </c>
      <c r="L5" s="41">
        <f>1+4+5</f>
        <v>10</v>
      </c>
      <c r="M5" s="41">
        <f t="shared" ref="M5:O5" si="1">1+4+5</f>
        <v>10</v>
      </c>
      <c r="N5" s="41">
        <f t="shared" si="1"/>
        <v>10</v>
      </c>
      <c r="O5" s="42">
        <f t="shared" si="1"/>
        <v>10</v>
      </c>
      <c r="P5" s="13">
        <f t="shared" si="0"/>
        <v>123</v>
      </c>
      <c r="Q5" s="81">
        <f t="shared" ref="Q5" si="2">P5+P6</f>
        <v>123</v>
      </c>
      <c r="R5" s="89"/>
    </row>
    <row r="6" spans="1:18" ht="23" customHeight="1">
      <c r="A6" s="83"/>
      <c r="B6" s="18"/>
      <c r="C6" s="23"/>
      <c r="D6" s="4"/>
      <c r="E6" s="4"/>
      <c r="F6" s="35"/>
      <c r="G6" s="35"/>
      <c r="H6" s="35"/>
      <c r="I6" s="35"/>
      <c r="J6" s="35"/>
      <c r="K6" s="35"/>
      <c r="L6" s="35"/>
      <c r="M6" s="35"/>
      <c r="N6" s="35"/>
      <c r="O6" s="36"/>
      <c r="P6" s="13">
        <f t="shared" si="0"/>
        <v>0</v>
      </c>
      <c r="Q6" s="81"/>
      <c r="R6" s="89"/>
    </row>
    <row r="7" spans="1:18" ht="23" customHeight="1">
      <c r="A7" s="82" t="s">
        <v>7</v>
      </c>
      <c r="B7" s="29"/>
      <c r="C7" s="33"/>
      <c r="D7" s="3"/>
      <c r="E7" s="3">
        <v>42</v>
      </c>
      <c r="F7" s="3">
        <v>42</v>
      </c>
      <c r="G7" s="3">
        <v>42</v>
      </c>
      <c r="H7" s="3">
        <v>42</v>
      </c>
      <c r="I7" s="3">
        <v>42</v>
      </c>
      <c r="J7" s="3">
        <v>42</v>
      </c>
      <c r="K7" s="3">
        <v>42</v>
      </c>
      <c r="L7" s="3">
        <v>42</v>
      </c>
      <c r="M7" s="3">
        <v>42</v>
      </c>
      <c r="N7" s="3">
        <v>42</v>
      </c>
      <c r="O7" s="3">
        <v>42</v>
      </c>
      <c r="P7" s="13">
        <f t="shared" si="0"/>
        <v>462</v>
      </c>
      <c r="Q7" s="81">
        <f t="shared" ref="Q7" si="3">P7+P8</f>
        <v>462</v>
      </c>
      <c r="R7" s="89"/>
    </row>
    <row r="8" spans="1:18" ht="23" customHeight="1">
      <c r="A8" s="83"/>
      <c r="B8" s="18"/>
      <c r="C8" s="2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P8" s="13">
        <f t="shared" si="0"/>
        <v>0</v>
      </c>
      <c r="Q8" s="81"/>
      <c r="R8" s="89"/>
    </row>
    <row r="9" spans="1:18" ht="23" customHeight="1">
      <c r="A9" s="82" t="s">
        <v>8</v>
      </c>
      <c r="B9" s="21"/>
      <c r="C9" s="19"/>
      <c r="D9" s="3"/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13">
        <f t="shared" si="0"/>
        <v>110</v>
      </c>
      <c r="Q9" s="81">
        <f t="shared" ref="Q9" si="4">P9+P10</f>
        <v>110</v>
      </c>
      <c r="R9" s="89"/>
    </row>
    <row r="10" spans="1:18" ht="23" customHeight="1">
      <c r="A10" s="83"/>
      <c r="B10" s="18"/>
      <c r="C10" s="2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2"/>
      <c r="P10" s="13">
        <f t="shared" si="0"/>
        <v>0</v>
      </c>
      <c r="Q10" s="81"/>
      <c r="R10" s="89"/>
    </row>
    <row r="11" spans="1:18" ht="26" customHeight="1">
      <c r="A11" s="82" t="s">
        <v>11</v>
      </c>
      <c r="B11" s="25">
        <v>10</v>
      </c>
      <c r="C11" s="19">
        <v>10</v>
      </c>
      <c r="D11" s="3">
        <v>19</v>
      </c>
      <c r="E11" s="3">
        <f>9+10</f>
        <v>19</v>
      </c>
      <c r="F11" s="3">
        <f>9+18</f>
        <v>27</v>
      </c>
      <c r="G11" s="3">
        <f>17+18</f>
        <v>35</v>
      </c>
      <c r="H11" s="3">
        <f>17+18</f>
        <v>35</v>
      </c>
      <c r="I11" s="3">
        <f t="shared" ref="I11:O11" si="5">18+17</f>
        <v>35</v>
      </c>
      <c r="J11" s="3">
        <f t="shared" si="5"/>
        <v>35</v>
      </c>
      <c r="K11" s="3">
        <f t="shared" si="5"/>
        <v>35</v>
      </c>
      <c r="L11" s="3">
        <f t="shared" si="5"/>
        <v>35</v>
      </c>
      <c r="M11" s="3">
        <f t="shared" si="5"/>
        <v>35</v>
      </c>
      <c r="N11" s="3">
        <f t="shared" si="5"/>
        <v>35</v>
      </c>
      <c r="O11" s="3">
        <f t="shared" si="5"/>
        <v>35</v>
      </c>
      <c r="P11" s="13">
        <f t="shared" si="0"/>
        <v>400</v>
      </c>
      <c r="Q11" s="81">
        <f>P11+P12</f>
        <v>494</v>
      </c>
      <c r="R11" s="89"/>
    </row>
    <row r="12" spans="1:18" ht="26" customHeight="1">
      <c r="A12" s="83"/>
      <c r="B12" s="26">
        <v>10</v>
      </c>
      <c r="C12" s="20">
        <f>9+10</f>
        <v>19</v>
      </c>
      <c r="D12" s="8">
        <v>19</v>
      </c>
      <c r="E12" s="8">
        <f>9+10</f>
        <v>19</v>
      </c>
      <c r="F12" s="8">
        <f>17+10</f>
        <v>27</v>
      </c>
      <c r="G12" s="8"/>
      <c r="H12" s="8"/>
      <c r="I12" s="8"/>
      <c r="J12" s="14"/>
      <c r="K12" s="8"/>
      <c r="L12" s="8"/>
      <c r="M12" s="8"/>
      <c r="N12" s="8"/>
      <c r="O12" s="12"/>
      <c r="P12" s="13">
        <f>SUM(B12:O12)</f>
        <v>94</v>
      </c>
      <c r="Q12" s="81"/>
      <c r="R12" s="89"/>
    </row>
    <row r="13" spans="1:18" ht="26" customHeight="1">
      <c r="A13" s="82" t="s">
        <v>9</v>
      </c>
      <c r="B13" s="21"/>
      <c r="C13" s="19">
        <v>15</v>
      </c>
      <c r="D13" s="3">
        <v>20</v>
      </c>
      <c r="E13" s="3">
        <v>20</v>
      </c>
      <c r="F13" s="3">
        <f>20+1</f>
        <v>21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11">
        <v>10</v>
      </c>
      <c r="P13" s="13">
        <f t="shared" si="0"/>
        <v>166</v>
      </c>
      <c r="Q13" s="81">
        <f t="shared" ref="Q13:Q15" si="6">P13+P14</f>
        <v>166</v>
      </c>
      <c r="R13" s="89" t="s">
        <v>15</v>
      </c>
    </row>
    <row r="14" spans="1:18" ht="26" customHeight="1">
      <c r="A14" s="83"/>
      <c r="B14" s="18"/>
      <c r="C14" s="20"/>
      <c r="D14" s="32"/>
      <c r="E14" s="32"/>
      <c r="F14" s="32"/>
      <c r="G14" s="8"/>
      <c r="H14" s="8"/>
      <c r="I14" s="8"/>
      <c r="J14" s="8"/>
      <c r="K14" s="8"/>
      <c r="L14" s="8"/>
      <c r="M14" s="8"/>
      <c r="N14" s="8"/>
      <c r="O14" s="12"/>
      <c r="P14" s="13">
        <f t="shared" si="0"/>
        <v>0</v>
      </c>
      <c r="Q14" s="81"/>
      <c r="R14" s="89"/>
    </row>
    <row r="15" spans="1:18" ht="26" customHeight="1">
      <c r="A15" s="87" t="s">
        <v>19</v>
      </c>
      <c r="B15" s="21"/>
      <c r="C15" s="19"/>
      <c r="D15" s="19"/>
      <c r="E15" s="19"/>
      <c r="F15" s="19"/>
      <c r="G15" s="3"/>
      <c r="H15" s="3"/>
      <c r="I15" s="3"/>
      <c r="J15" s="3"/>
      <c r="K15" s="3"/>
      <c r="L15" s="3"/>
      <c r="M15" s="3"/>
      <c r="N15" s="3"/>
      <c r="O15" s="11"/>
      <c r="P15" s="13">
        <f t="shared" si="0"/>
        <v>0</v>
      </c>
      <c r="Q15" s="81">
        <f t="shared" si="6"/>
        <v>0</v>
      </c>
      <c r="R15" s="89"/>
    </row>
    <row r="16" spans="1:18" ht="26" customHeight="1">
      <c r="A16" s="88"/>
      <c r="B16" s="18"/>
      <c r="C16" s="20"/>
      <c r="D16" s="20"/>
      <c r="E16" s="20"/>
      <c r="F16" s="20"/>
      <c r="G16" s="8"/>
      <c r="H16" s="8"/>
      <c r="I16" s="8"/>
      <c r="J16" s="8"/>
      <c r="K16" s="8"/>
      <c r="L16" s="8"/>
      <c r="M16" s="8"/>
      <c r="N16" s="8"/>
      <c r="O16" s="12"/>
      <c r="P16" s="13">
        <f t="shared" si="0"/>
        <v>0</v>
      </c>
      <c r="Q16" s="81"/>
      <c r="R16" s="89"/>
    </row>
    <row r="17" spans="1:18" ht="26" customHeight="1">
      <c r="A17" s="82" t="s">
        <v>10</v>
      </c>
      <c r="B17" s="21"/>
      <c r="C17" s="43">
        <v>15</v>
      </c>
      <c r="D17" s="43">
        <v>15</v>
      </c>
      <c r="E17" s="43">
        <v>15</v>
      </c>
      <c r="F17" s="43">
        <v>15</v>
      </c>
      <c r="G17" s="37">
        <v>5</v>
      </c>
      <c r="H17" s="37">
        <v>5</v>
      </c>
      <c r="I17" s="37">
        <v>5</v>
      </c>
      <c r="J17" s="37">
        <v>5</v>
      </c>
      <c r="K17" s="37">
        <v>5</v>
      </c>
      <c r="L17" s="37">
        <v>5</v>
      </c>
      <c r="M17" s="37">
        <v>5</v>
      </c>
      <c r="N17" s="37">
        <v>5</v>
      </c>
      <c r="O17" s="37">
        <v>5</v>
      </c>
      <c r="P17" s="13">
        <f t="shared" si="0"/>
        <v>105</v>
      </c>
      <c r="Q17" s="81">
        <f>P17+P18</f>
        <v>105</v>
      </c>
      <c r="R17" s="89"/>
    </row>
    <row r="18" spans="1:18" ht="26" customHeight="1">
      <c r="A18" s="84"/>
      <c r="B18" s="18"/>
      <c r="C18" s="30"/>
      <c r="D18" s="31"/>
      <c r="E18" s="31"/>
      <c r="F18" s="31"/>
      <c r="G18" s="14"/>
      <c r="H18" s="14"/>
      <c r="I18" s="14"/>
      <c r="J18" s="14"/>
      <c r="K18" s="14"/>
      <c r="L18" s="14"/>
      <c r="M18" s="14"/>
      <c r="N18" s="14"/>
      <c r="O18" s="15"/>
      <c r="P18" s="13">
        <f t="shared" si="0"/>
        <v>0</v>
      </c>
      <c r="Q18" s="81"/>
      <c r="R18" s="89"/>
    </row>
    <row r="19" spans="1:18" ht="25" customHeight="1">
      <c r="A19" s="22" t="s">
        <v>12</v>
      </c>
      <c r="B19" s="21"/>
      <c r="C19" s="24">
        <f>C3+C5+C7+C9+C11+C13+C17</f>
        <v>40</v>
      </c>
      <c r="D19" s="16">
        <f>D3+D5+D7+D9+D11+D13+D17</f>
        <v>54</v>
      </c>
      <c r="E19" s="16">
        <f t="shared" ref="E19:O19" si="7">E3+E5+E7+E9+E11+E13+E17</f>
        <v>106</v>
      </c>
      <c r="F19" s="16">
        <f t="shared" si="7"/>
        <v>145</v>
      </c>
      <c r="G19" s="16">
        <f t="shared" si="7"/>
        <v>152</v>
      </c>
      <c r="H19" s="16">
        <f t="shared" si="7"/>
        <v>150</v>
      </c>
      <c r="I19" s="16">
        <f t="shared" si="7"/>
        <v>145</v>
      </c>
      <c r="J19" s="16">
        <f t="shared" si="7"/>
        <v>140</v>
      </c>
      <c r="K19" s="16">
        <f t="shared" si="7"/>
        <v>141</v>
      </c>
      <c r="L19" s="16">
        <f t="shared" si="7"/>
        <v>140</v>
      </c>
      <c r="M19" s="16">
        <f t="shared" si="7"/>
        <v>142</v>
      </c>
      <c r="N19" s="16">
        <f t="shared" si="7"/>
        <v>141</v>
      </c>
      <c r="O19" s="16">
        <f t="shared" si="7"/>
        <v>137</v>
      </c>
      <c r="P19" s="34" t="s">
        <v>16</v>
      </c>
      <c r="Q19" s="34">
        <f>Q3+Q5+Q7+Q9+Q11+Q13+Q17</f>
        <v>1737</v>
      </c>
    </row>
    <row r="20" spans="1:18" ht="26" customHeight="1">
      <c r="A20" s="22" t="s">
        <v>13</v>
      </c>
      <c r="B20" s="18"/>
      <c r="C20" s="27">
        <f t="shared" ref="C20:O20" si="8">C4+C6+C8+C10+C12+C14+C18</f>
        <v>19</v>
      </c>
      <c r="D20" s="28">
        <f t="shared" si="8"/>
        <v>19</v>
      </c>
      <c r="E20" s="28">
        <f t="shared" si="8"/>
        <v>19</v>
      </c>
      <c r="F20" s="28">
        <f t="shared" si="8"/>
        <v>27</v>
      </c>
      <c r="G20" s="28">
        <f t="shared" si="8"/>
        <v>0</v>
      </c>
      <c r="H20" s="28">
        <f t="shared" si="8"/>
        <v>0</v>
      </c>
      <c r="I20" s="28">
        <f t="shared" si="8"/>
        <v>0</v>
      </c>
      <c r="J20" s="28">
        <f t="shared" si="8"/>
        <v>0</v>
      </c>
      <c r="K20" s="28">
        <f t="shared" si="8"/>
        <v>0</v>
      </c>
      <c r="L20" s="28">
        <f t="shared" si="8"/>
        <v>0</v>
      </c>
      <c r="M20" s="28">
        <f t="shared" si="8"/>
        <v>0</v>
      </c>
      <c r="N20" s="28">
        <f t="shared" si="8"/>
        <v>0</v>
      </c>
      <c r="O20" s="28">
        <f t="shared" si="8"/>
        <v>0</v>
      </c>
      <c r="P20" s="17"/>
    </row>
    <row r="21" spans="1:18">
      <c r="B21">
        <f>SUM(B3:B18)</f>
        <v>20</v>
      </c>
      <c r="C21">
        <f t="shared" ref="C21:O21" si="9">SUM(C3:C18)</f>
        <v>59</v>
      </c>
      <c r="D21">
        <f t="shared" si="9"/>
        <v>73</v>
      </c>
      <c r="E21">
        <f t="shared" si="9"/>
        <v>125</v>
      </c>
      <c r="F21">
        <f t="shared" si="9"/>
        <v>172</v>
      </c>
      <c r="G21">
        <f t="shared" si="9"/>
        <v>152</v>
      </c>
      <c r="H21">
        <f t="shared" si="9"/>
        <v>150</v>
      </c>
      <c r="I21">
        <f t="shared" si="9"/>
        <v>145</v>
      </c>
      <c r="J21">
        <f t="shared" si="9"/>
        <v>140</v>
      </c>
      <c r="K21">
        <f t="shared" si="9"/>
        <v>141</v>
      </c>
      <c r="L21">
        <f t="shared" si="9"/>
        <v>140</v>
      </c>
      <c r="M21">
        <f t="shared" si="9"/>
        <v>142</v>
      </c>
      <c r="N21">
        <f t="shared" si="9"/>
        <v>141</v>
      </c>
      <c r="O21">
        <f t="shared" si="9"/>
        <v>137</v>
      </c>
    </row>
    <row r="22" spans="1:18">
      <c r="D22" s="9"/>
      <c r="E22" s="9"/>
    </row>
    <row r="23" spans="1:18">
      <c r="A23" t="s">
        <v>17</v>
      </c>
    </row>
    <row r="24" spans="1:18">
      <c r="A24" t="s">
        <v>18</v>
      </c>
      <c r="G24">
        <v>277</v>
      </c>
      <c r="H24">
        <v>123</v>
      </c>
      <c r="I24">
        <v>105</v>
      </c>
      <c r="K24">
        <f>SUM(G24:I24)</f>
        <v>505</v>
      </c>
    </row>
    <row r="25" spans="1:18">
      <c r="N25">
        <v>1737</v>
      </c>
    </row>
    <row r="26" spans="1:18">
      <c r="A26">
        <f>105+277+123</f>
        <v>505</v>
      </c>
      <c r="B26">
        <f>A26*30</f>
        <v>15150</v>
      </c>
    </row>
    <row r="27" spans="1:18">
      <c r="A27">
        <f>Q19-A26</f>
        <v>1232</v>
      </c>
      <c r="B27">
        <f>A27*25</f>
        <v>30800</v>
      </c>
    </row>
    <row r="28" spans="1:18">
      <c r="B28">
        <f>B26+B27</f>
        <v>45950</v>
      </c>
    </row>
    <row r="30" spans="1:18">
      <c r="A30" s="5"/>
      <c r="B30" s="5"/>
      <c r="C30" s="5" t="s">
        <v>3</v>
      </c>
    </row>
    <row r="31" spans="1:18">
      <c r="A31" s="6"/>
      <c r="B31" s="6"/>
      <c r="C31" s="7" t="s">
        <v>4</v>
      </c>
    </row>
  </sheetData>
  <mergeCells count="25">
    <mergeCell ref="R13:R14"/>
    <mergeCell ref="R15:R16"/>
    <mergeCell ref="R17:R18"/>
    <mergeCell ref="R3:R4"/>
    <mergeCell ref="R5:R6"/>
    <mergeCell ref="R7:R8"/>
    <mergeCell ref="R9:R10"/>
    <mergeCell ref="R11:R12"/>
    <mergeCell ref="A11:A12"/>
    <mergeCell ref="A13:A14"/>
    <mergeCell ref="A17:A18"/>
    <mergeCell ref="A1:O1"/>
    <mergeCell ref="A3:A4"/>
    <mergeCell ref="A5:A6"/>
    <mergeCell ref="A7:A8"/>
    <mergeCell ref="A9:A10"/>
    <mergeCell ref="A15:A16"/>
    <mergeCell ref="Q13:Q14"/>
    <mergeCell ref="Q17:Q18"/>
    <mergeCell ref="Q11:Q12"/>
    <mergeCell ref="Q3:Q4"/>
    <mergeCell ref="Q5:Q6"/>
    <mergeCell ref="Q7:Q8"/>
    <mergeCell ref="Q9:Q10"/>
    <mergeCell ref="Q15:Q1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7BBC-0BA0-7443-A435-F85B92BF8ED3}">
  <dimension ref="A1:P3"/>
  <sheetViews>
    <sheetView workbookViewId="0">
      <selection activeCell="F9" sqref="F9"/>
    </sheetView>
  </sheetViews>
  <sheetFormatPr baseColWidth="10" defaultRowHeight="16"/>
  <cols>
    <col min="1" max="16384" width="10.83203125" style="17"/>
  </cols>
  <sheetData>
    <row r="1" spans="1:16" ht="37" customHeight="1">
      <c r="A1" s="45" t="s">
        <v>21</v>
      </c>
      <c r="B1" s="44">
        <v>45037</v>
      </c>
      <c r="C1" s="44">
        <v>45038</v>
      </c>
      <c r="D1" s="44">
        <v>45039</v>
      </c>
      <c r="E1" s="44">
        <v>45040</v>
      </c>
      <c r="F1" s="44">
        <v>45041</v>
      </c>
      <c r="G1" s="44">
        <v>45042</v>
      </c>
      <c r="H1" s="44">
        <v>45043</v>
      </c>
      <c r="I1" s="44">
        <v>45044</v>
      </c>
      <c r="J1" s="44">
        <v>45045</v>
      </c>
      <c r="K1" s="44">
        <v>45046</v>
      </c>
      <c r="L1" s="44">
        <v>45047</v>
      </c>
      <c r="M1" s="44">
        <v>45048</v>
      </c>
      <c r="N1" s="44">
        <v>45049</v>
      </c>
      <c r="O1" s="44">
        <v>45050</v>
      </c>
      <c r="P1" s="45" t="s">
        <v>5</v>
      </c>
    </row>
    <row r="2" spans="1:16" ht="37" customHeight="1">
      <c r="A2" s="45" t="s">
        <v>14</v>
      </c>
      <c r="B2" s="46">
        <v>20</v>
      </c>
      <c r="C2" s="46">
        <v>59</v>
      </c>
      <c r="D2" s="46">
        <v>73</v>
      </c>
      <c r="E2" s="46">
        <v>125</v>
      </c>
      <c r="F2" s="46">
        <v>172</v>
      </c>
      <c r="G2" s="46">
        <v>152</v>
      </c>
      <c r="H2" s="46">
        <v>150</v>
      </c>
      <c r="I2" s="46">
        <v>145</v>
      </c>
      <c r="J2" s="46">
        <v>140</v>
      </c>
      <c r="K2" s="46">
        <v>141</v>
      </c>
      <c r="L2" s="46">
        <v>140</v>
      </c>
      <c r="M2" s="46">
        <v>142</v>
      </c>
      <c r="N2" s="46">
        <v>141</v>
      </c>
      <c r="O2" s="46">
        <v>137</v>
      </c>
      <c r="P2" s="46">
        <f>SUM(B2:O2)</f>
        <v>1737</v>
      </c>
    </row>
    <row r="3" spans="1:16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</sheetData>
  <mergeCells count="1">
    <mergeCell ref="B3:O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389F-37D2-844E-9417-F52CEA9EF215}">
  <dimension ref="A1:R27"/>
  <sheetViews>
    <sheetView zoomScale="90" zoomScaleNormal="90" workbookViewId="0">
      <selection activeCell="E13" sqref="E13"/>
    </sheetView>
  </sheetViews>
  <sheetFormatPr baseColWidth="10" defaultRowHeight="16"/>
  <cols>
    <col min="1" max="1" width="18" customWidth="1"/>
    <col min="2" max="2" width="11.6640625" customWidth="1"/>
    <col min="6" max="6" width="11" customWidth="1"/>
    <col min="18" max="18" width="34.1640625" customWidth="1"/>
  </cols>
  <sheetData>
    <row r="1" spans="1:18" ht="26" customHeight="1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ht="34">
      <c r="A2" s="1" t="s">
        <v>2</v>
      </c>
      <c r="B2" s="2">
        <v>45037</v>
      </c>
      <c r="C2" s="2">
        <v>45038</v>
      </c>
      <c r="D2" s="2">
        <v>45039</v>
      </c>
      <c r="E2" s="2">
        <v>45040</v>
      </c>
      <c r="F2" s="2">
        <v>45041</v>
      </c>
      <c r="G2" s="2">
        <v>45042</v>
      </c>
      <c r="H2" s="2">
        <v>45043</v>
      </c>
      <c r="I2" s="2">
        <v>45044</v>
      </c>
      <c r="J2" s="2">
        <v>45045</v>
      </c>
      <c r="K2" s="2">
        <v>45046</v>
      </c>
      <c r="L2" s="2">
        <v>45047</v>
      </c>
      <c r="M2" s="2">
        <v>45048</v>
      </c>
      <c r="N2" s="2">
        <v>45049</v>
      </c>
      <c r="O2" s="2">
        <v>45050</v>
      </c>
      <c r="P2" s="10" t="s">
        <v>5</v>
      </c>
      <c r="Q2" s="29" t="s">
        <v>14</v>
      </c>
      <c r="R2" s="10" t="s">
        <v>20</v>
      </c>
    </row>
    <row r="3" spans="1:18" ht="23" customHeight="1">
      <c r="A3" s="82" t="s">
        <v>0</v>
      </c>
      <c r="B3" s="21"/>
      <c r="C3" s="19"/>
      <c r="D3" s="3"/>
      <c r="E3" s="3"/>
      <c r="F3" s="37">
        <v>5</v>
      </c>
      <c r="G3" s="59">
        <v>26</v>
      </c>
      <c r="H3" s="59">
        <v>29</v>
      </c>
      <c r="I3" s="59">
        <f>26+6</f>
        <v>32</v>
      </c>
      <c r="J3" s="59">
        <f>22+5</f>
        <v>27</v>
      </c>
      <c r="K3" s="59">
        <f>24+4</f>
        <v>28</v>
      </c>
      <c r="L3" s="59">
        <f>25+3</f>
        <v>28</v>
      </c>
      <c r="M3" s="59">
        <f>27+3</f>
        <v>30</v>
      </c>
      <c r="N3" s="59">
        <f>26+3</f>
        <v>29</v>
      </c>
      <c r="O3" s="60">
        <v>28</v>
      </c>
      <c r="P3" s="13">
        <f>SUM(B3:O3)</f>
        <v>262</v>
      </c>
      <c r="Q3" s="81">
        <f>P3+P4</f>
        <v>262</v>
      </c>
      <c r="R3" s="89"/>
    </row>
    <row r="4" spans="1:18" ht="23" customHeight="1">
      <c r="A4" s="83"/>
      <c r="B4" s="18"/>
      <c r="C4" s="23"/>
      <c r="D4" s="4"/>
      <c r="E4" s="4"/>
      <c r="F4" s="39"/>
      <c r="G4" s="61"/>
      <c r="H4" s="61"/>
      <c r="I4" s="61"/>
      <c r="J4" s="61"/>
      <c r="K4" s="61"/>
      <c r="L4" s="61"/>
      <c r="M4" s="61"/>
      <c r="N4" s="61"/>
      <c r="O4" s="62"/>
      <c r="P4" s="13">
        <f t="shared" ref="P4:P18" si="0">SUM(B4:O4)</f>
        <v>0</v>
      </c>
      <c r="Q4" s="81"/>
      <c r="R4" s="89"/>
    </row>
    <row r="5" spans="1:18" ht="23" customHeight="1">
      <c r="A5" s="82" t="s">
        <v>1</v>
      </c>
      <c r="B5" s="21"/>
      <c r="C5" s="19"/>
      <c r="D5" s="3"/>
      <c r="E5" s="3"/>
      <c r="F5" s="41">
        <f>11+6</f>
        <v>17</v>
      </c>
      <c r="G5" s="63">
        <v>5</v>
      </c>
      <c r="H5" s="63">
        <f>5+2</f>
        <v>7</v>
      </c>
      <c r="I5" s="63">
        <f>2+4+5</f>
        <v>11</v>
      </c>
      <c r="J5" s="63">
        <f>2+4+5</f>
        <v>11</v>
      </c>
      <c r="K5" s="63">
        <f>2+4+5</f>
        <v>11</v>
      </c>
      <c r="L5" s="63">
        <f>1+4+5</f>
        <v>10</v>
      </c>
      <c r="M5" s="63">
        <f t="shared" ref="M5:N5" si="1">1+4+5</f>
        <v>10</v>
      </c>
      <c r="N5" s="63">
        <f t="shared" si="1"/>
        <v>10</v>
      </c>
      <c r="O5" s="64">
        <f>10+2</f>
        <v>12</v>
      </c>
      <c r="P5" s="13">
        <f t="shared" si="0"/>
        <v>104</v>
      </c>
      <c r="Q5" s="81">
        <f t="shared" ref="Q5" si="2">P5+P6</f>
        <v>104</v>
      </c>
      <c r="R5" s="89"/>
    </row>
    <row r="6" spans="1:18" ht="23" customHeight="1">
      <c r="A6" s="83"/>
      <c r="B6" s="18"/>
      <c r="C6" s="23"/>
      <c r="D6" s="4"/>
      <c r="E6" s="4"/>
      <c r="F6" s="51"/>
      <c r="G6" s="68"/>
      <c r="H6" s="35"/>
      <c r="I6" s="35"/>
      <c r="J6" s="35"/>
      <c r="K6" s="35"/>
      <c r="L6" s="35"/>
      <c r="M6" s="35"/>
      <c r="N6" s="35"/>
      <c r="O6" s="36"/>
      <c r="P6" s="13">
        <f t="shared" si="0"/>
        <v>0</v>
      </c>
      <c r="Q6" s="81"/>
      <c r="R6" s="89"/>
    </row>
    <row r="7" spans="1:18" ht="23" customHeight="1">
      <c r="A7" s="82" t="s">
        <v>7</v>
      </c>
      <c r="B7" s="21"/>
      <c r="C7" s="19"/>
      <c r="D7" s="3"/>
      <c r="E7" s="3"/>
      <c r="F7" s="52"/>
      <c r="G7" s="67"/>
      <c r="H7" s="3"/>
      <c r="I7" s="3"/>
      <c r="J7" s="3"/>
      <c r="K7" s="3"/>
      <c r="L7" s="3"/>
      <c r="M7" s="3"/>
      <c r="N7" s="3"/>
      <c r="O7" s="3"/>
      <c r="P7" s="13">
        <f t="shared" si="0"/>
        <v>0</v>
      </c>
      <c r="Q7" s="81">
        <f t="shared" ref="Q7" si="3">P7+P8</f>
        <v>0</v>
      </c>
      <c r="R7" s="89"/>
    </row>
    <row r="8" spans="1:18" ht="23" customHeight="1">
      <c r="A8" s="83"/>
      <c r="B8" s="18"/>
      <c r="C8" s="20"/>
      <c r="D8" s="8"/>
      <c r="E8" s="8"/>
      <c r="F8" s="53"/>
      <c r="G8" s="69"/>
      <c r="H8" s="8"/>
      <c r="I8" s="8"/>
      <c r="J8" s="8"/>
      <c r="K8" s="8"/>
      <c r="L8" s="8"/>
      <c r="M8" s="8"/>
      <c r="N8" s="8"/>
      <c r="O8" s="12"/>
      <c r="P8" s="13">
        <f t="shared" si="0"/>
        <v>0</v>
      </c>
      <c r="Q8" s="81"/>
      <c r="R8" s="89"/>
    </row>
    <row r="9" spans="1:18" ht="23" customHeight="1">
      <c r="A9" s="82" t="s">
        <v>8</v>
      </c>
      <c r="B9" s="21"/>
      <c r="C9" s="19"/>
      <c r="D9" s="3"/>
      <c r="E9" s="3"/>
      <c r="F9" s="52"/>
      <c r="G9" s="67"/>
      <c r="H9" s="3"/>
      <c r="I9" s="3"/>
      <c r="J9" s="3"/>
      <c r="K9" s="3"/>
      <c r="L9" s="3"/>
      <c r="M9" s="3"/>
      <c r="N9" s="3"/>
      <c r="O9" s="3"/>
      <c r="P9" s="13">
        <f t="shared" si="0"/>
        <v>0</v>
      </c>
      <c r="Q9" s="81">
        <f t="shared" ref="Q9" si="4">P9+P10</f>
        <v>0</v>
      </c>
      <c r="R9" s="89"/>
    </row>
    <row r="10" spans="1:18" ht="23" customHeight="1">
      <c r="A10" s="83"/>
      <c r="B10" s="18"/>
      <c r="C10" s="20"/>
      <c r="D10" s="8"/>
      <c r="E10" s="8"/>
      <c r="F10" s="53"/>
      <c r="G10" s="69"/>
      <c r="H10" s="8"/>
      <c r="I10" s="8"/>
      <c r="J10" s="8"/>
      <c r="K10" s="8"/>
      <c r="L10" s="8"/>
      <c r="M10" s="8"/>
      <c r="N10" s="8"/>
      <c r="O10" s="12"/>
      <c r="P10" s="13">
        <f t="shared" si="0"/>
        <v>0</v>
      </c>
      <c r="Q10" s="81"/>
      <c r="R10" s="89"/>
    </row>
    <row r="11" spans="1:18" ht="26" customHeight="1">
      <c r="A11" s="82" t="s">
        <v>11</v>
      </c>
      <c r="B11" s="25"/>
      <c r="C11" s="19">
        <v>15</v>
      </c>
      <c r="D11" s="3">
        <v>24</v>
      </c>
      <c r="E11" s="3">
        <v>20</v>
      </c>
      <c r="F11" s="52">
        <v>40</v>
      </c>
      <c r="G11" s="67">
        <v>36</v>
      </c>
      <c r="H11" s="3">
        <f>36+11</f>
        <v>47</v>
      </c>
      <c r="I11" s="3">
        <v>36</v>
      </c>
      <c r="J11" s="3">
        <v>36</v>
      </c>
      <c r="K11" s="3">
        <v>36</v>
      </c>
      <c r="L11" s="3">
        <v>36</v>
      </c>
      <c r="M11" s="3">
        <v>36</v>
      </c>
      <c r="N11" s="3">
        <v>36</v>
      </c>
      <c r="O11" s="3">
        <v>36</v>
      </c>
      <c r="P11" s="13">
        <f>SUM(B11:O11)</f>
        <v>434</v>
      </c>
      <c r="Q11" s="81">
        <f>P11+P12</f>
        <v>615</v>
      </c>
      <c r="R11" s="89"/>
    </row>
    <row r="12" spans="1:18" ht="26" customHeight="1">
      <c r="A12" s="83"/>
      <c r="B12" s="26"/>
      <c r="C12" s="20">
        <f>22+15</f>
        <v>37</v>
      </c>
      <c r="D12" s="8">
        <f>24+30</f>
        <v>54</v>
      </c>
      <c r="E12" s="8">
        <f>25+25</f>
        <v>50</v>
      </c>
      <c r="F12" s="53">
        <v>40</v>
      </c>
      <c r="G12" s="69"/>
      <c r="H12" s="8"/>
      <c r="I12" s="8"/>
      <c r="J12" s="14"/>
      <c r="K12" s="8"/>
      <c r="L12" s="8"/>
      <c r="M12" s="8"/>
      <c r="N12" s="8"/>
      <c r="O12" s="12"/>
      <c r="P12" s="13">
        <f>SUM(B12:O12)</f>
        <v>181</v>
      </c>
      <c r="Q12" s="81"/>
      <c r="R12" s="89"/>
    </row>
    <row r="13" spans="1:18" ht="26" customHeight="1">
      <c r="A13" s="82" t="s">
        <v>9</v>
      </c>
      <c r="B13" s="21"/>
      <c r="C13" s="19">
        <v>16</v>
      </c>
      <c r="D13" s="3">
        <v>16</v>
      </c>
      <c r="E13" s="3">
        <f>20+1</f>
        <v>21</v>
      </c>
      <c r="F13" s="52">
        <f>20</f>
        <v>20</v>
      </c>
      <c r="G13" s="67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11">
        <v>10</v>
      </c>
      <c r="P13" s="13">
        <f t="shared" si="0"/>
        <v>163</v>
      </c>
      <c r="Q13" s="81">
        <f t="shared" ref="Q13:Q15" si="5">P13+P14</f>
        <v>165</v>
      </c>
      <c r="R13" s="89" t="s">
        <v>15</v>
      </c>
    </row>
    <row r="14" spans="1:18" ht="26" customHeight="1">
      <c r="A14" s="83"/>
      <c r="B14" s="18"/>
      <c r="C14" s="20"/>
      <c r="D14" s="8"/>
      <c r="E14" s="8">
        <v>2</v>
      </c>
      <c r="F14" s="53"/>
      <c r="G14" s="69"/>
      <c r="H14" s="8"/>
      <c r="I14" s="8"/>
      <c r="J14" s="8"/>
      <c r="K14" s="8"/>
      <c r="L14" s="8"/>
      <c r="M14" s="8"/>
      <c r="N14" s="8"/>
      <c r="O14" s="12"/>
      <c r="P14" s="13">
        <f t="shared" si="0"/>
        <v>2</v>
      </c>
      <c r="Q14" s="81"/>
      <c r="R14" s="89"/>
    </row>
    <row r="15" spans="1:18" ht="26" customHeight="1">
      <c r="A15" s="87" t="s">
        <v>24</v>
      </c>
      <c r="B15" s="21"/>
      <c r="C15" s="49"/>
      <c r="D15" s="49">
        <v>10</v>
      </c>
      <c r="E15" s="65">
        <v>3</v>
      </c>
      <c r="F15" s="54">
        <v>6</v>
      </c>
      <c r="G15" s="67">
        <v>10</v>
      </c>
      <c r="H15" s="3">
        <f>8+3</f>
        <v>11</v>
      </c>
      <c r="I15" s="3"/>
      <c r="J15" s="3"/>
      <c r="K15" s="3"/>
      <c r="L15" s="3"/>
      <c r="M15" s="3"/>
      <c r="N15" s="3"/>
      <c r="O15" s="11"/>
      <c r="P15" s="13">
        <f t="shared" si="0"/>
        <v>40</v>
      </c>
      <c r="Q15" s="81">
        <f t="shared" si="5"/>
        <v>43</v>
      </c>
      <c r="R15" s="89"/>
    </row>
    <row r="16" spans="1:18" ht="26" customHeight="1">
      <c r="A16" s="88"/>
      <c r="B16" s="18"/>
      <c r="C16" s="50">
        <v>3</v>
      </c>
      <c r="D16" s="50"/>
      <c r="E16" s="20"/>
      <c r="F16" s="55"/>
      <c r="G16" s="53"/>
      <c r="H16" s="8"/>
      <c r="I16" s="8"/>
      <c r="J16" s="8"/>
      <c r="K16" s="8"/>
      <c r="L16" s="8"/>
      <c r="M16" s="8"/>
      <c r="N16" s="8"/>
      <c r="O16" s="12"/>
      <c r="P16" s="13">
        <f t="shared" si="0"/>
        <v>3</v>
      </c>
      <c r="Q16" s="81"/>
      <c r="R16" s="89"/>
    </row>
    <row r="17" spans="1:18" ht="26" customHeight="1">
      <c r="A17" s="82" t="s">
        <v>23</v>
      </c>
      <c r="B17" s="21"/>
      <c r="C17" s="49"/>
      <c r="D17" s="49"/>
      <c r="E17" s="49"/>
      <c r="F17" s="43"/>
      <c r="G17" s="37"/>
      <c r="H17" s="37"/>
      <c r="I17" s="37"/>
      <c r="J17" s="37"/>
      <c r="K17" s="37"/>
      <c r="L17" s="37"/>
      <c r="M17" s="37"/>
      <c r="N17" s="37"/>
      <c r="O17" s="37"/>
      <c r="P17" s="13">
        <f t="shared" si="0"/>
        <v>0</v>
      </c>
      <c r="Q17" s="81">
        <f>P17+P18</f>
        <v>5</v>
      </c>
      <c r="R17" s="89"/>
    </row>
    <row r="18" spans="1:18" ht="26" customHeight="1">
      <c r="A18" s="84"/>
      <c r="B18" s="18"/>
      <c r="C18" s="66"/>
      <c r="D18" s="14"/>
      <c r="E18" s="14">
        <v>5</v>
      </c>
      <c r="F18" s="56"/>
      <c r="G18" s="56"/>
      <c r="H18" s="14"/>
      <c r="I18" s="14"/>
      <c r="J18" s="14"/>
      <c r="K18" s="14"/>
      <c r="L18" s="14"/>
      <c r="M18" s="14"/>
      <c r="N18" s="14"/>
      <c r="O18" s="15"/>
      <c r="P18" s="13">
        <f t="shared" si="0"/>
        <v>5</v>
      </c>
      <c r="Q18" s="81"/>
      <c r="R18" s="89"/>
    </row>
    <row r="19" spans="1:18" ht="25" customHeight="1">
      <c r="A19" s="22" t="s">
        <v>12</v>
      </c>
      <c r="B19" s="21"/>
      <c r="C19" s="24">
        <f>C3+C5+C7+C9+C11+C13+C17+C15</f>
        <v>31</v>
      </c>
      <c r="D19" s="24">
        <f>D3+D5+D7+D9+D11+D13+D17+D15</f>
        <v>50</v>
      </c>
      <c r="E19" s="24">
        <f>E3+E5+E7+E9+E11+E13+E17+E15</f>
        <v>44</v>
      </c>
      <c r="F19" s="57">
        <f t="shared" ref="F19:O19" si="6">F3+F5+F7+F9+F11+F13+F17+F15</f>
        <v>88</v>
      </c>
      <c r="G19" s="70">
        <f t="shared" si="6"/>
        <v>87</v>
      </c>
      <c r="H19" s="24">
        <f t="shared" si="6"/>
        <v>104</v>
      </c>
      <c r="I19" s="24">
        <f t="shared" si="6"/>
        <v>89</v>
      </c>
      <c r="J19" s="24">
        <f t="shared" si="6"/>
        <v>84</v>
      </c>
      <c r="K19" s="24">
        <f t="shared" si="6"/>
        <v>85</v>
      </c>
      <c r="L19" s="24">
        <f t="shared" si="6"/>
        <v>84</v>
      </c>
      <c r="M19" s="24">
        <f t="shared" si="6"/>
        <v>86</v>
      </c>
      <c r="N19" s="24">
        <f t="shared" si="6"/>
        <v>85</v>
      </c>
      <c r="O19" s="24">
        <f t="shared" si="6"/>
        <v>86</v>
      </c>
      <c r="P19" s="34" t="s">
        <v>16</v>
      </c>
      <c r="Q19" s="34">
        <f>Q3+Q5+Q7+Q9+Q11+Q13+Q17</f>
        <v>1151</v>
      </c>
    </row>
    <row r="20" spans="1:18" ht="26" customHeight="1">
      <c r="A20" s="22" t="s">
        <v>13</v>
      </c>
      <c r="B20" s="18"/>
      <c r="C20" s="27">
        <f>C4+C6+C8+C10+C12+C14+C18+C16</f>
        <v>40</v>
      </c>
      <c r="D20" s="27">
        <f t="shared" ref="D20:O20" si="7">D4+D6+D8+D10+D12+D14+D18+D16</f>
        <v>54</v>
      </c>
      <c r="E20" s="27">
        <f t="shared" si="7"/>
        <v>57</v>
      </c>
      <c r="F20" s="58">
        <f t="shared" si="7"/>
        <v>40</v>
      </c>
      <c r="G20" s="71">
        <f t="shared" si="7"/>
        <v>0</v>
      </c>
      <c r="H20" s="27">
        <f t="shared" si="7"/>
        <v>0</v>
      </c>
      <c r="I20" s="27">
        <f t="shared" si="7"/>
        <v>0</v>
      </c>
      <c r="J20" s="27">
        <f t="shared" si="7"/>
        <v>0</v>
      </c>
      <c r="K20" s="27">
        <f t="shared" si="7"/>
        <v>0</v>
      </c>
      <c r="L20" s="27">
        <f t="shared" si="7"/>
        <v>0</v>
      </c>
      <c r="M20" s="27">
        <f t="shared" si="7"/>
        <v>0</v>
      </c>
      <c r="N20" s="27">
        <f t="shared" si="7"/>
        <v>0</v>
      </c>
      <c r="O20" s="27">
        <f t="shared" si="7"/>
        <v>0</v>
      </c>
      <c r="P20" s="17"/>
    </row>
    <row r="21" spans="1:18" ht="24" customHeight="1">
      <c r="A21" s="48" t="s">
        <v>14</v>
      </c>
      <c r="B21" s="47">
        <f>SUM(B3:B18)</f>
        <v>0</v>
      </c>
      <c r="C21" s="47">
        <f>SUM(C3:C18)</f>
        <v>71</v>
      </c>
      <c r="D21" s="47">
        <f t="shared" ref="D21:O21" si="8">SUM(D3:D18)</f>
        <v>104</v>
      </c>
      <c r="E21" s="47">
        <f t="shared" si="8"/>
        <v>101</v>
      </c>
      <c r="F21" s="47">
        <f t="shared" si="8"/>
        <v>128</v>
      </c>
      <c r="G21" s="47">
        <f t="shared" si="8"/>
        <v>87</v>
      </c>
      <c r="H21" s="47">
        <f t="shared" si="8"/>
        <v>104</v>
      </c>
      <c r="I21" s="47">
        <f t="shared" si="8"/>
        <v>89</v>
      </c>
      <c r="J21" s="47">
        <f t="shared" si="8"/>
        <v>84</v>
      </c>
      <c r="K21" s="47">
        <f t="shared" si="8"/>
        <v>85</v>
      </c>
      <c r="L21" s="47">
        <f t="shared" si="8"/>
        <v>84</v>
      </c>
      <c r="M21" s="47">
        <f t="shared" si="8"/>
        <v>86</v>
      </c>
      <c r="N21" s="47">
        <f t="shared" si="8"/>
        <v>85</v>
      </c>
      <c r="O21" s="47">
        <f t="shared" si="8"/>
        <v>86</v>
      </c>
    </row>
    <row r="22" spans="1:18">
      <c r="D22" s="9"/>
      <c r="E22" s="9"/>
    </row>
    <row r="23" spans="1:18">
      <c r="A23" t="s">
        <v>17</v>
      </c>
    </row>
    <row r="24" spans="1:18">
      <c r="A24" t="s">
        <v>18</v>
      </c>
    </row>
    <row r="26" spans="1:18">
      <c r="A26" s="5"/>
      <c r="B26" s="5"/>
      <c r="C26" s="5" t="s">
        <v>3</v>
      </c>
    </row>
    <row r="27" spans="1:18">
      <c r="A27" s="6"/>
      <c r="B27" s="6"/>
      <c r="C27" s="7" t="s">
        <v>4</v>
      </c>
    </row>
  </sheetData>
  <mergeCells count="25">
    <mergeCell ref="A15:A16"/>
    <mergeCell ref="Q15:Q16"/>
    <mergeCell ref="R15:R16"/>
    <mergeCell ref="A17:A18"/>
    <mergeCell ref="Q17:Q18"/>
    <mergeCell ref="R17:R18"/>
    <mergeCell ref="A11:A12"/>
    <mergeCell ref="Q11:Q12"/>
    <mergeCell ref="R11:R12"/>
    <mergeCell ref="A13:A14"/>
    <mergeCell ref="Q13:Q14"/>
    <mergeCell ref="R13:R14"/>
    <mergeCell ref="A7:A8"/>
    <mergeCell ref="Q7:Q8"/>
    <mergeCell ref="R7:R8"/>
    <mergeCell ref="A9:A10"/>
    <mergeCell ref="Q9:Q10"/>
    <mergeCell ref="R9:R10"/>
    <mergeCell ref="A1:O1"/>
    <mergeCell ref="A3:A4"/>
    <mergeCell ref="Q3:Q4"/>
    <mergeCell ref="R3:R4"/>
    <mergeCell ref="A5:A6"/>
    <mergeCell ref="Q5:Q6"/>
    <mergeCell ref="R5:R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CB85-2139-154B-9E0E-005A9678612A}">
  <dimension ref="A1:O19"/>
  <sheetViews>
    <sheetView tabSelected="1" zoomScale="92" workbookViewId="0">
      <selection activeCell="D25" sqref="D25"/>
    </sheetView>
  </sheetViews>
  <sheetFormatPr baseColWidth="10" defaultRowHeight="16"/>
  <cols>
    <col min="1" max="1" width="18.83203125" customWidth="1"/>
    <col min="14" max="14" width="13" bestFit="1" customWidth="1"/>
  </cols>
  <sheetData>
    <row r="1" spans="1:15" ht="21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38" customHeight="1">
      <c r="A2" s="1" t="s">
        <v>2</v>
      </c>
      <c r="B2" s="2">
        <v>45038</v>
      </c>
      <c r="C2" s="2">
        <v>45039</v>
      </c>
      <c r="D2" s="2">
        <v>45040</v>
      </c>
      <c r="E2" s="2">
        <v>45041</v>
      </c>
      <c r="F2" s="2">
        <v>45042</v>
      </c>
      <c r="G2" s="2">
        <v>45043</v>
      </c>
      <c r="H2" s="2">
        <v>45044</v>
      </c>
      <c r="I2" s="2">
        <v>45045</v>
      </c>
      <c r="J2" s="2">
        <v>45046</v>
      </c>
      <c r="K2" s="2">
        <v>45047</v>
      </c>
      <c r="L2" s="2">
        <v>45048</v>
      </c>
      <c r="M2" s="2">
        <v>45049</v>
      </c>
      <c r="N2" s="2">
        <v>45050</v>
      </c>
    </row>
    <row r="3" spans="1:15" ht="24" customHeight="1">
      <c r="A3" s="92" t="s">
        <v>0</v>
      </c>
      <c r="B3" s="3"/>
      <c r="C3" s="3"/>
      <c r="D3" s="3"/>
      <c r="E3" s="3">
        <v>11</v>
      </c>
      <c r="F3" s="3">
        <v>26</v>
      </c>
      <c r="G3" s="3">
        <v>29</v>
      </c>
      <c r="H3" s="3">
        <v>33</v>
      </c>
      <c r="I3" s="3">
        <v>31</v>
      </c>
      <c r="J3" s="3">
        <v>24</v>
      </c>
      <c r="K3" s="3">
        <v>32</v>
      </c>
      <c r="L3" s="3">
        <v>29</v>
      </c>
      <c r="M3" s="3">
        <v>28</v>
      </c>
      <c r="N3" s="3">
        <v>29</v>
      </c>
      <c r="O3" s="72"/>
    </row>
    <row r="4" spans="1:15" ht="24" customHeight="1">
      <c r="A4" s="9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2"/>
    </row>
    <row r="5" spans="1:15" ht="24" customHeight="1">
      <c r="A5" s="92" t="s">
        <v>1</v>
      </c>
      <c r="B5" s="3"/>
      <c r="C5" s="3"/>
      <c r="D5" s="3"/>
      <c r="E5" s="3">
        <v>10</v>
      </c>
      <c r="F5" s="3">
        <v>5</v>
      </c>
      <c r="G5" s="3">
        <v>7</v>
      </c>
      <c r="H5" s="3">
        <v>9</v>
      </c>
      <c r="I5" s="3">
        <f>10+3</f>
        <v>13</v>
      </c>
      <c r="J5" s="3">
        <v>10</v>
      </c>
      <c r="K5" s="3">
        <v>10</v>
      </c>
      <c r="L5" s="3">
        <v>15</v>
      </c>
      <c r="M5" s="3">
        <v>12</v>
      </c>
      <c r="N5" s="3">
        <v>11</v>
      </c>
      <c r="O5" s="72"/>
    </row>
    <row r="6" spans="1:15" ht="24" customHeight="1">
      <c r="A6" s="9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2"/>
    </row>
    <row r="7" spans="1:15" ht="24" customHeight="1">
      <c r="A7" s="95" t="s">
        <v>11</v>
      </c>
      <c r="B7" s="3">
        <v>15</v>
      </c>
      <c r="C7" s="3">
        <v>24</v>
      </c>
      <c r="D7" s="3">
        <v>30</v>
      </c>
      <c r="E7" s="3">
        <v>40</v>
      </c>
      <c r="F7" s="3">
        <v>36</v>
      </c>
      <c r="G7" s="3">
        <v>42</v>
      </c>
      <c r="H7" s="3">
        <v>37</v>
      </c>
      <c r="I7" s="3">
        <v>36</v>
      </c>
      <c r="J7" s="3">
        <v>35</v>
      </c>
      <c r="K7" s="3">
        <v>35</v>
      </c>
      <c r="L7" s="3">
        <v>35</v>
      </c>
      <c r="M7" s="3">
        <v>35</v>
      </c>
      <c r="N7" s="3">
        <v>35</v>
      </c>
      <c r="O7" s="72"/>
    </row>
    <row r="8" spans="1:15" ht="24" customHeight="1">
      <c r="A8" s="96"/>
      <c r="B8" s="8">
        <v>22</v>
      </c>
      <c r="C8" s="8">
        <v>24</v>
      </c>
      <c r="D8" s="8">
        <v>29</v>
      </c>
      <c r="E8" s="8">
        <v>40</v>
      </c>
      <c r="F8" s="8">
        <v>38</v>
      </c>
      <c r="G8" s="8"/>
      <c r="H8" s="8"/>
      <c r="I8" s="8"/>
      <c r="J8" s="8"/>
      <c r="K8" s="8"/>
      <c r="L8" s="8"/>
      <c r="M8" s="8"/>
      <c r="N8" s="8"/>
      <c r="O8" s="72"/>
    </row>
    <row r="9" spans="1:15" ht="24" customHeight="1">
      <c r="A9" s="96"/>
      <c r="B9" s="73">
        <v>15</v>
      </c>
      <c r="C9" s="73">
        <v>30</v>
      </c>
      <c r="D9" s="73">
        <v>25</v>
      </c>
      <c r="E9" s="73">
        <v>38</v>
      </c>
      <c r="F9" s="73"/>
      <c r="G9" s="73"/>
      <c r="H9" s="73"/>
      <c r="I9" s="73"/>
      <c r="J9" s="73"/>
      <c r="K9" s="73"/>
      <c r="L9" s="73"/>
      <c r="M9" s="73"/>
      <c r="N9" s="73"/>
      <c r="O9" s="72"/>
    </row>
    <row r="10" spans="1:15" ht="24" customHeight="1">
      <c r="A10" s="92" t="s">
        <v>9</v>
      </c>
      <c r="B10" s="3">
        <v>16</v>
      </c>
      <c r="C10" s="3">
        <v>16</v>
      </c>
      <c r="D10" s="3">
        <v>20</v>
      </c>
      <c r="E10" s="3">
        <v>22</v>
      </c>
      <c r="F10" s="3">
        <v>10</v>
      </c>
      <c r="G10" s="3">
        <v>10</v>
      </c>
      <c r="H10" s="3">
        <v>9</v>
      </c>
      <c r="I10" s="3">
        <v>8</v>
      </c>
      <c r="J10" s="3">
        <v>9</v>
      </c>
      <c r="K10" s="3">
        <v>6</v>
      </c>
      <c r="L10" s="3">
        <v>6</v>
      </c>
      <c r="M10" s="3">
        <v>6</v>
      </c>
      <c r="N10" s="3">
        <v>6</v>
      </c>
      <c r="O10" s="72"/>
    </row>
    <row r="11" spans="1:15" ht="24" customHeight="1">
      <c r="A11" s="9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2"/>
    </row>
    <row r="12" spans="1:15" ht="24" customHeight="1">
      <c r="A12" s="91" t="s">
        <v>25</v>
      </c>
      <c r="B12" s="3"/>
      <c r="C12" s="77">
        <f>5+5</f>
        <v>10</v>
      </c>
      <c r="D12" s="3">
        <v>10</v>
      </c>
      <c r="E12" s="3">
        <v>11</v>
      </c>
      <c r="F12" s="3">
        <v>10</v>
      </c>
      <c r="G12" s="3">
        <v>5</v>
      </c>
      <c r="H12" s="3">
        <v>2</v>
      </c>
      <c r="I12" s="3">
        <v>4</v>
      </c>
      <c r="J12" s="3">
        <v>7</v>
      </c>
      <c r="K12" s="3">
        <v>4</v>
      </c>
      <c r="L12" s="3">
        <v>4</v>
      </c>
      <c r="M12" s="3">
        <v>4</v>
      </c>
      <c r="N12" s="3">
        <v>6</v>
      </c>
      <c r="O12" s="72"/>
    </row>
    <row r="13" spans="1:15" ht="24" customHeight="1">
      <c r="A13" s="91"/>
      <c r="B13" s="74">
        <v>3</v>
      </c>
      <c r="C13" s="75">
        <v>7</v>
      </c>
      <c r="D13" s="8"/>
      <c r="E13" s="8">
        <v>10</v>
      </c>
      <c r="F13" s="8">
        <v>3</v>
      </c>
      <c r="G13" s="8"/>
      <c r="H13" s="8"/>
      <c r="I13" s="8"/>
      <c r="J13" s="8"/>
      <c r="K13" s="8"/>
      <c r="L13" s="8"/>
      <c r="M13" s="8"/>
      <c r="N13" s="8"/>
      <c r="O13" s="72"/>
    </row>
    <row r="14" spans="1:15" ht="24" customHeight="1">
      <c r="A14" s="91" t="s">
        <v>26</v>
      </c>
      <c r="B14" s="3"/>
      <c r="C14" s="3"/>
      <c r="D14" s="3"/>
      <c r="E14" s="3"/>
      <c r="F14" s="3">
        <v>9</v>
      </c>
      <c r="G14" s="3">
        <v>6</v>
      </c>
      <c r="H14" s="3">
        <v>4</v>
      </c>
      <c r="I14" s="3">
        <v>3</v>
      </c>
      <c r="J14" s="3">
        <f>3+5</f>
        <v>8</v>
      </c>
      <c r="K14" s="3">
        <v>3</v>
      </c>
      <c r="L14" s="3">
        <v>3</v>
      </c>
      <c r="M14" s="3">
        <v>3</v>
      </c>
      <c r="N14" s="3">
        <v>6</v>
      </c>
      <c r="O14" s="72"/>
    </row>
    <row r="15" spans="1:15" ht="24" customHeight="1">
      <c r="A15" s="92"/>
      <c r="B15" s="14"/>
      <c r="C15" s="14"/>
      <c r="D15" s="14">
        <v>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6"/>
    </row>
    <row r="16" spans="1:15" ht="24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ht="26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80"/>
      <c r="L17" s="80"/>
      <c r="M17" s="3"/>
      <c r="N17" s="3"/>
      <c r="O17" s="72"/>
    </row>
    <row r="18" spans="1:15" ht="29" customHeight="1">
      <c r="A18" s="78" t="s">
        <v>27</v>
      </c>
      <c r="B18" s="78">
        <f t="shared" ref="B18:D18" si="0">B3+B4+B5+B6+B12+B13+B14+B15</f>
        <v>3</v>
      </c>
      <c r="C18" s="78">
        <f t="shared" si="0"/>
        <v>17</v>
      </c>
      <c r="D18" s="78">
        <f t="shared" si="0"/>
        <v>15</v>
      </c>
      <c r="E18" s="78">
        <f>E3+E4+E5+E6+E12+E13+E14+E15</f>
        <v>42</v>
      </c>
      <c r="F18" s="78">
        <f t="shared" ref="F18:M18" si="1">F3+F4+F5+F6+F12+F13+F14+F15</f>
        <v>53</v>
      </c>
      <c r="G18" s="78">
        <f t="shared" si="1"/>
        <v>47</v>
      </c>
      <c r="H18" s="78">
        <f t="shared" si="1"/>
        <v>48</v>
      </c>
      <c r="I18" s="78">
        <f t="shared" si="1"/>
        <v>51</v>
      </c>
      <c r="J18" s="78">
        <f t="shared" si="1"/>
        <v>49</v>
      </c>
      <c r="K18" s="78">
        <f t="shared" si="1"/>
        <v>49</v>
      </c>
      <c r="L18" s="78">
        <f t="shared" si="1"/>
        <v>51</v>
      </c>
      <c r="M18" s="78">
        <f t="shared" si="1"/>
        <v>47</v>
      </c>
      <c r="N18" s="78">
        <f>N3+N4+N5+N6+N12+N13+N14+N15</f>
        <v>52</v>
      </c>
      <c r="O18" s="79">
        <f>SUM(B18:N18)</f>
        <v>524</v>
      </c>
    </row>
    <row r="19" spans="1:15" ht="27" customHeight="1">
      <c r="A19" s="78" t="s">
        <v>28</v>
      </c>
      <c r="B19" s="78">
        <f>B7+B8+B9+B10+B11</f>
        <v>68</v>
      </c>
      <c r="C19" s="78">
        <f t="shared" ref="C19:N19" si="2">C7+C8+C9+C10+C11</f>
        <v>94</v>
      </c>
      <c r="D19" s="78">
        <f t="shared" si="2"/>
        <v>104</v>
      </c>
      <c r="E19" s="78">
        <f>E7+E8+E9+E10+E11</f>
        <v>140</v>
      </c>
      <c r="F19" s="78">
        <f t="shared" si="2"/>
        <v>84</v>
      </c>
      <c r="G19" s="78">
        <f>G7+G8+G9+G10+G11</f>
        <v>52</v>
      </c>
      <c r="H19" s="78">
        <f t="shared" si="2"/>
        <v>46</v>
      </c>
      <c r="I19" s="78">
        <f t="shared" si="2"/>
        <v>44</v>
      </c>
      <c r="J19" s="78">
        <f t="shared" si="2"/>
        <v>44</v>
      </c>
      <c r="K19" s="78">
        <f t="shared" si="2"/>
        <v>41</v>
      </c>
      <c r="L19" s="78">
        <f t="shared" si="2"/>
        <v>41</v>
      </c>
      <c r="M19" s="78">
        <f t="shared" si="2"/>
        <v>41</v>
      </c>
      <c r="N19" s="78">
        <f t="shared" si="2"/>
        <v>41</v>
      </c>
      <c r="O19" s="79">
        <f>SUM(B19:N19)</f>
        <v>840</v>
      </c>
    </row>
  </sheetData>
  <mergeCells count="8">
    <mergeCell ref="A12:A13"/>
    <mergeCell ref="A14:A15"/>
    <mergeCell ref="A16:O16"/>
    <mergeCell ref="A1:N1"/>
    <mergeCell ref="A3:A4"/>
    <mergeCell ref="A5:A6"/>
    <mergeCell ref="A7:A9"/>
    <mergeCell ref="A10:A1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zm534</dc:creator>
  <cp:lastModifiedBy>office</cp:lastModifiedBy>
  <dcterms:created xsi:type="dcterms:W3CDTF">2023-03-15T08:55:07Z</dcterms:created>
  <dcterms:modified xsi:type="dcterms:W3CDTF">2024-05-28T03:03:32Z</dcterms:modified>
</cp:coreProperties>
</file>